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471" activeTab="0"/>
  </bookViews>
  <sheets>
    <sheet name="Foaie1" sheetId="1" r:id="rId1"/>
  </sheets>
  <definedNames>
    <definedName name="_xlnm.Print_Area" localSheetId="0">'Foaie1'!$A$1:$V$36</definedName>
  </definedNames>
  <calcPr fullCalcOnLoad="1"/>
</workbook>
</file>

<file path=xl/sharedStrings.xml><?xml version="1.0" encoding="utf-8"?>
<sst xmlns="http://schemas.openxmlformats.org/spreadsheetml/2006/main" count="100" uniqueCount="66">
  <si>
    <t>Specia şi numărul cioatelor tăiate ilegal</t>
  </si>
  <si>
    <t>Volumul arborilor tăiaţi ilegal</t>
  </si>
  <si>
    <t>Răşinoase</t>
  </si>
  <si>
    <t>St, Fr, Pa, Ci</t>
  </si>
  <si>
    <t>Alte foioase</t>
  </si>
  <si>
    <t>28,1-32,0</t>
  </si>
  <si>
    <t>08,1-12,0</t>
  </si>
  <si>
    <t>12,1-16,0</t>
  </si>
  <si>
    <t>16,1-20,0</t>
  </si>
  <si>
    <t>24,1-28,0</t>
  </si>
  <si>
    <t>20,1-24,0</t>
  </si>
  <si>
    <t>32,1-36,0</t>
  </si>
  <si>
    <t>36,1-40,0</t>
  </si>
  <si>
    <t>40,1-44,0</t>
  </si>
  <si>
    <t>44,1-48,0</t>
  </si>
  <si>
    <t>48,1-52,0</t>
  </si>
  <si>
    <t>52,1-56,0</t>
  </si>
  <si>
    <t>56,1-60,0</t>
  </si>
  <si>
    <t>04,1-08,0</t>
  </si>
  <si>
    <t>Diam
cioatei</t>
  </si>
  <si>
    <t>Total</t>
  </si>
  <si>
    <t>Volume unitare</t>
  </si>
  <si>
    <t>Valoari imputabile unitare</t>
  </si>
  <si>
    <t>60,1-64,0</t>
  </si>
  <si>
    <t>64,1-68,0</t>
  </si>
  <si>
    <t>68,1-72,0</t>
  </si>
  <si>
    <t>72,1-76,0</t>
  </si>
  <si>
    <t>76,0-80,0</t>
  </si>
  <si>
    <t>02,1-04,1</t>
  </si>
  <si>
    <t>Anexa 1</t>
  </si>
  <si>
    <t xml:space="preserve">Penalităţile se majorează de </t>
  </si>
  <si>
    <t>ori</t>
  </si>
  <si>
    <t>Anexa 2</t>
  </si>
  <si>
    <t>din care:</t>
  </si>
  <si>
    <t>Coeficienţi de calcul valori</t>
  </si>
  <si>
    <t>Nr. cioate</t>
  </si>
  <si>
    <t xml:space="preserve"> nejust</t>
  </si>
  <si>
    <t>justific</t>
  </si>
  <si>
    <t>Total prej</t>
  </si>
  <si>
    <t>Justif</t>
  </si>
  <si>
    <t>Nejust</t>
  </si>
  <si>
    <t>R</t>
  </si>
  <si>
    <t>ST</t>
  </si>
  <si>
    <t>AF</t>
  </si>
  <si>
    <t>Volum total (mc)</t>
  </si>
  <si>
    <t>care:</t>
  </si>
  <si>
    <t>din</t>
  </si>
  <si>
    <t>Obiectiv controlat:</t>
  </si>
  <si>
    <t>Perioada control:</t>
  </si>
  <si>
    <t>Administrator:</t>
  </si>
  <si>
    <t>Gestionar:</t>
  </si>
  <si>
    <t>Echipa control:</t>
  </si>
  <si>
    <t>RON</t>
  </si>
  <si>
    <t>(1- Valori imputabile calculate la control, 2- Limita minimă a răspunderii)</t>
  </si>
  <si>
    <t>Valoare netă prejudiciu</t>
  </si>
  <si>
    <t>Calculul se face in varianta</t>
  </si>
  <si>
    <t>Valoarea arborilor tăiaţi ilegal</t>
  </si>
  <si>
    <t>Justificat</t>
  </si>
  <si>
    <t>Nejustificat</t>
  </si>
  <si>
    <t>RON/mc</t>
  </si>
  <si>
    <t>Valoarea medie a unui mc lemn</t>
  </si>
  <si>
    <t>&gt;80,0</t>
  </si>
  <si>
    <t>Întocmit,</t>
  </si>
  <si>
    <t>TVA%</t>
  </si>
  <si>
    <t xml:space="preserve">Calculele s-au făcut în baza OU 85/2006, modificată prin Legea 84/2007 şi a Ordinului _______________ pentru aprobarea pretului mediu a unui mc ml pe picior </t>
  </si>
  <si>
    <t>©Aurel Dumitriu                    www.suceava.regimsilvic.eu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</si>
</sst>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00"/>
  </numFmts>
  <fonts count="2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75" fontId="0" fillId="0" borderId="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175" fontId="3" fillId="0" borderId="1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2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5" fontId="0" fillId="0" borderId="0" xfId="0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175" fontId="3" fillId="0" borderId="11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75" fontId="2" fillId="0" borderId="10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 wrapText="1"/>
      <protection/>
    </xf>
    <xf numFmtId="2" fontId="3" fillId="0" borderId="11" xfId="0" applyNumberFormat="1" applyFont="1" applyBorder="1" applyAlignment="1" applyProtection="1">
      <alignment wrapText="1"/>
      <protection/>
    </xf>
    <xf numFmtId="2" fontId="1" fillId="0" borderId="0" xfId="0" applyNumberFormat="1" applyFont="1" applyBorder="1" applyAlignment="1" applyProtection="1">
      <alignment wrapText="1"/>
      <protection/>
    </xf>
    <xf numFmtId="2" fontId="3" fillId="0" borderId="0" xfId="0" applyNumberFormat="1" applyFont="1" applyBorder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175" fontId="3" fillId="0" borderId="0" xfId="0" applyNumberFormat="1" applyFont="1" applyBorder="1" applyAlignment="1" applyProtection="1">
      <alignment wrapText="1"/>
      <protection/>
    </xf>
    <xf numFmtId="175" fontId="3" fillId="0" borderId="0" xfId="0" applyNumberFormat="1" applyFont="1" applyBorder="1" applyAlignment="1" applyProtection="1">
      <alignment horizontal="right" vertical="center" wrapText="1" readingOrder="1"/>
      <protection/>
    </xf>
    <xf numFmtId="2" fontId="3" fillId="0" borderId="12" xfId="0" applyNumberFormat="1" applyFont="1" applyFill="1" applyBorder="1" applyAlignment="1" applyProtection="1">
      <alignment wrapText="1"/>
      <protection/>
    </xf>
    <xf numFmtId="1" fontId="3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10" xfId="0" applyNumberFormat="1" applyFont="1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11" xfId="0" applyNumberFormat="1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1" fontId="3" fillId="0" borderId="14" xfId="0" applyNumberFormat="1" applyFont="1" applyFill="1" applyBorder="1" applyAlignment="1" applyProtection="1">
      <alignment wrapText="1"/>
      <protection/>
    </xf>
    <xf numFmtId="0" fontId="3" fillId="0" borderId="15" xfId="0" applyFont="1" applyBorder="1" applyAlignment="1" applyProtection="1">
      <alignment wrapText="1"/>
      <protection/>
    </xf>
    <xf numFmtId="1" fontId="3" fillId="0" borderId="16" xfId="0" applyNumberFormat="1" applyFont="1" applyFill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1" fontId="3" fillId="0" borderId="18" xfId="0" applyNumberFormat="1" applyFont="1" applyFill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1" fontId="3" fillId="0" borderId="10" xfId="0" applyNumberFormat="1" applyFont="1" applyFill="1" applyBorder="1" applyAlignment="1" applyProtection="1">
      <alignment wrapText="1"/>
      <protection/>
    </xf>
    <xf numFmtId="1" fontId="3" fillId="0" borderId="11" xfId="0" applyNumberFormat="1" applyFont="1" applyFill="1" applyBorder="1" applyAlignment="1" applyProtection="1">
      <alignment wrapText="1"/>
      <protection/>
    </xf>
    <xf numFmtId="1" fontId="3" fillId="0" borderId="19" xfId="0" applyNumberFormat="1" applyFont="1" applyFill="1" applyBorder="1" applyAlignment="1" applyProtection="1">
      <alignment wrapText="1"/>
      <protection/>
    </xf>
    <xf numFmtId="175" fontId="3" fillId="0" borderId="19" xfId="0" applyNumberFormat="1" applyFont="1" applyFill="1" applyBorder="1" applyAlignment="1" applyProtection="1">
      <alignment wrapText="1"/>
      <protection/>
    </xf>
    <xf numFmtId="2" fontId="3" fillId="0" borderId="19" xfId="0" applyNumberFormat="1" applyFont="1" applyFill="1" applyBorder="1" applyAlignment="1" applyProtection="1">
      <alignment wrapText="1"/>
      <protection/>
    </xf>
    <xf numFmtId="2" fontId="3" fillId="0" borderId="20" xfId="0" applyNumberFormat="1" applyFont="1" applyFill="1" applyBorder="1" applyAlignment="1" applyProtection="1">
      <alignment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2" fontId="3" fillId="0" borderId="0" xfId="0" applyNumberFormat="1" applyFont="1" applyBorder="1" applyAlignment="1" applyProtection="1">
      <alignment wrapText="1"/>
      <protection locked="0"/>
    </xf>
    <xf numFmtId="175" fontId="8" fillId="0" borderId="10" xfId="0" applyNumberFormat="1" applyFont="1" applyFill="1" applyBorder="1" applyAlignment="1" applyProtection="1">
      <alignment horizontal="center"/>
      <protection/>
    </xf>
    <xf numFmtId="175" fontId="0" fillId="0" borderId="10" xfId="0" applyNumberForma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left"/>
      <protection locked="0"/>
    </xf>
    <xf numFmtId="175" fontId="3" fillId="0" borderId="21" xfId="0" applyNumberFormat="1" applyFont="1" applyFill="1" applyBorder="1" applyAlignment="1" applyProtection="1">
      <alignment horizontal="right" wrapText="1"/>
      <protection/>
    </xf>
    <xf numFmtId="175" fontId="3" fillId="0" borderId="18" xfId="0" applyNumberFormat="1" applyFont="1" applyFill="1" applyBorder="1" applyAlignment="1" applyProtection="1">
      <alignment horizontal="right" wrapText="1"/>
      <protection/>
    </xf>
    <xf numFmtId="1" fontId="3" fillId="0" borderId="22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 wrapText="1"/>
      <protection/>
    </xf>
    <xf numFmtId="0" fontId="7" fillId="0" borderId="23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right" vertical="center" wrapText="1"/>
      <protection/>
    </xf>
    <xf numFmtId="175" fontId="2" fillId="0" borderId="0" xfId="0" applyNumberFormat="1" applyFont="1" applyBorder="1" applyAlignment="1" applyProtection="1">
      <alignment horizontal="center" wrapText="1"/>
      <protection/>
    </xf>
    <xf numFmtId="2" fontId="2" fillId="0" borderId="0" xfId="0" applyNumberFormat="1" applyFont="1" applyBorder="1" applyAlignment="1" applyProtection="1">
      <alignment horizontal="center" wrapText="1"/>
      <protection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175" fontId="2" fillId="0" borderId="10" xfId="0" applyNumberFormat="1" applyFont="1" applyBorder="1" applyAlignment="1" applyProtection="1">
      <alignment horizontal="center" wrapText="1"/>
      <protection/>
    </xf>
    <xf numFmtId="1" fontId="2" fillId="0" borderId="10" xfId="0" applyNumberFormat="1" applyFont="1" applyBorder="1" applyAlignment="1" applyProtection="1">
      <alignment horizontal="center" wrapText="1"/>
      <protection/>
    </xf>
    <xf numFmtId="2" fontId="0" fillId="0" borderId="0" xfId="0" applyNumberFormat="1" applyBorder="1" applyAlignment="1" applyProtection="1">
      <alignment horizontal="center"/>
      <protection/>
    </xf>
    <xf numFmtId="175" fontId="3" fillId="0" borderId="22" xfId="0" applyNumberFormat="1" applyFont="1" applyFill="1" applyBorder="1" applyAlignment="1" applyProtection="1">
      <alignment horizontal="right" wrapText="1"/>
      <protection/>
    </xf>
    <xf numFmtId="175" fontId="3" fillId="0" borderId="14" xfId="0" applyNumberFormat="1" applyFont="1" applyFill="1" applyBorder="1" applyAlignment="1" applyProtection="1">
      <alignment horizontal="right" wrapText="1"/>
      <protection/>
    </xf>
    <xf numFmtId="1" fontId="3" fillId="0" borderId="21" xfId="0" applyNumberFormat="1" applyFont="1" applyFill="1" applyBorder="1" applyAlignment="1" applyProtection="1">
      <alignment horizontal="right" wrapText="1"/>
      <protection/>
    </xf>
    <xf numFmtId="0" fontId="9" fillId="0" borderId="24" xfId="0" applyFont="1" applyFill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175" fontId="3" fillId="0" borderId="0" xfId="0" applyNumberFormat="1" applyFont="1" applyFill="1" applyBorder="1" applyAlignment="1" applyProtection="1">
      <alignment horizontal="right" wrapText="1"/>
      <protection/>
    </xf>
    <xf numFmtId="175" fontId="3" fillId="0" borderId="16" xfId="0" applyNumberFormat="1" applyFont="1" applyFill="1" applyBorder="1" applyAlignment="1" applyProtection="1">
      <alignment horizontal="right" wrapText="1"/>
      <protection/>
    </xf>
    <xf numFmtId="0" fontId="3" fillId="0" borderId="22" xfId="0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>
      <alignment horizontal="right" vertical="center"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  <protection/>
    </xf>
    <xf numFmtId="2" fontId="2" fillId="0" borderId="10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zoomScale="80" zoomScaleNormal="80" zoomScalePageLayoutView="0" workbookViewId="0" topLeftCell="A1">
      <pane xSplit="10" ySplit="11" topLeftCell="K12" activePane="bottomRight" state="frozen"/>
      <selection pane="topLeft" activeCell="A1" sqref="A1"/>
      <selection pane="topRight" activeCell="W1" sqref="W1:AH16384"/>
      <selection pane="bottomLeft" activeCell="A9" sqref="A9"/>
      <selection pane="bottomRight" activeCell="M5" sqref="M5:N5"/>
    </sheetView>
  </sheetViews>
  <sheetFormatPr defaultColWidth="9.140625" defaultRowHeight="12.75"/>
  <cols>
    <col min="1" max="1" width="10.00390625" style="3" customWidth="1"/>
    <col min="2" max="2" width="5.421875" style="4" bestFit="1" customWidth="1"/>
    <col min="3" max="4" width="7.57421875" style="4" customWidth="1"/>
    <col min="5" max="5" width="7.8515625" style="4" customWidth="1"/>
    <col min="6" max="6" width="7.57421875" style="4" customWidth="1"/>
    <col min="7" max="7" width="7.140625" style="4" customWidth="1"/>
    <col min="8" max="8" width="7.57421875" style="4" customWidth="1"/>
    <col min="9" max="9" width="7.421875" style="4" customWidth="1"/>
    <col min="10" max="10" width="7.28125" style="4" customWidth="1"/>
    <col min="11" max="11" width="10.8515625" style="5" customWidth="1"/>
    <col min="12" max="12" width="10.140625" style="5" customWidth="1"/>
    <col min="13" max="13" width="9.57421875" style="5" customWidth="1"/>
    <col min="14" max="14" width="9.7109375" style="5" customWidth="1"/>
    <col min="15" max="15" width="9.8515625" style="5" customWidth="1"/>
    <col min="16" max="16" width="9.57421875" style="5" customWidth="1"/>
    <col min="17" max="17" width="8.8515625" style="5" customWidth="1"/>
    <col min="18" max="18" width="9.28125" style="5" customWidth="1"/>
    <col min="19" max="19" width="8.8515625" style="5" customWidth="1"/>
    <col min="20" max="20" width="12.140625" style="4" customWidth="1"/>
    <col min="21" max="21" width="13.28125" style="4" customWidth="1"/>
    <col min="22" max="22" width="12.28125" style="2" customWidth="1"/>
    <col min="23" max="23" width="10.421875" style="2" hidden="1" customWidth="1"/>
    <col min="24" max="24" width="12.00390625" style="2" hidden="1" customWidth="1"/>
    <col min="25" max="25" width="10.421875" style="2" hidden="1" customWidth="1"/>
    <col min="26" max="28" width="7.57421875" style="2" hidden="1" customWidth="1"/>
    <col min="29" max="29" width="6.421875" style="2" hidden="1" customWidth="1"/>
    <col min="30" max="31" width="7.57421875" style="2" hidden="1" customWidth="1"/>
    <col min="32" max="32" width="8.8515625" style="5" hidden="1" customWidth="1"/>
    <col min="33" max="33" width="11.7109375" style="5" hidden="1" customWidth="1"/>
    <col min="34" max="34" width="11.140625" style="5" hidden="1" customWidth="1"/>
    <col min="35" max="16384" width="9.140625" style="3" customWidth="1"/>
  </cols>
  <sheetData>
    <row r="1" spans="1:22" ht="12.75">
      <c r="A1" s="66" t="s">
        <v>47</v>
      </c>
      <c r="B1" s="66"/>
      <c r="C1" s="66"/>
      <c r="D1" s="66"/>
      <c r="E1" s="66"/>
      <c r="F1" s="66"/>
      <c r="G1" s="66"/>
      <c r="H1" s="67" t="s">
        <v>48</v>
      </c>
      <c r="I1" s="67"/>
      <c r="J1" s="67"/>
      <c r="K1" s="64" t="s">
        <v>49</v>
      </c>
      <c r="L1" s="64"/>
      <c r="M1" s="64"/>
      <c r="N1" s="64" t="s">
        <v>50</v>
      </c>
      <c r="O1" s="64"/>
      <c r="P1" s="64"/>
      <c r="Q1" s="64" t="s">
        <v>51</v>
      </c>
      <c r="R1" s="64"/>
      <c r="S1" s="64"/>
      <c r="T1" s="64"/>
      <c r="U1" s="64"/>
      <c r="V1" s="64"/>
    </row>
    <row r="2" spans="1:22" ht="12.75">
      <c r="A2" s="73"/>
      <c r="B2" s="73"/>
      <c r="C2" s="73"/>
      <c r="D2" s="73"/>
      <c r="E2" s="73"/>
      <c r="F2" s="73"/>
      <c r="G2" s="73"/>
      <c r="H2" s="68"/>
      <c r="I2" s="68"/>
      <c r="J2" s="68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34" ht="18">
      <c r="A3" s="78" t="s">
        <v>55</v>
      </c>
      <c r="B3" s="78"/>
      <c r="C3" s="78"/>
      <c r="D3" s="78"/>
      <c r="E3" s="78"/>
      <c r="F3" s="57">
        <v>1</v>
      </c>
      <c r="G3" s="16"/>
      <c r="H3" s="74" t="s">
        <v>53</v>
      </c>
      <c r="I3" s="74"/>
      <c r="J3" s="74"/>
      <c r="K3" s="74"/>
      <c r="L3" s="74"/>
      <c r="M3" s="74"/>
      <c r="N3" s="74"/>
      <c r="O3" s="74"/>
      <c r="U3" s="22"/>
      <c r="W3" s="25"/>
      <c r="X3" s="25"/>
      <c r="Y3" s="25"/>
      <c r="AG3" s="1"/>
      <c r="AH3" s="1"/>
    </row>
    <row r="4" spans="1:34" s="10" customFormat="1" ht="13.5" thickBot="1">
      <c r="A4" s="78" t="s">
        <v>30</v>
      </c>
      <c r="B4" s="78"/>
      <c r="C4" s="78"/>
      <c r="D4" s="78"/>
      <c r="E4" s="78"/>
      <c r="F4" s="57">
        <v>1</v>
      </c>
      <c r="G4" s="13" t="s">
        <v>31</v>
      </c>
      <c r="H4" s="79" t="s">
        <v>60</v>
      </c>
      <c r="I4" s="79"/>
      <c r="J4" s="79"/>
      <c r="K4" s="79"/>
      <c r="L4" s="79"/>
      <c r="M4" s="79"/>
      <c r="N4" s="58">
        <v>164</v>
      </c>
      <c r="O4" s="14" t="s">
        <v>59</v>
      </c>
      <c r="V4" s="11"/>
      <c r="W4" s="26"/>
      <c r="X4" s="26"/>
      <c r="Y4" s="11"/>
      <c r="Z4" s="11"/>
      <c r="AA4" s="11"/>
      <c r="AB4" s="11"/>
      <c r="AC4" s="11"/>
      <c r="AD4" s="11"/>
      <c r="AE4" s="11"/>
      <c r="AH4" s="12"/>
    </row>
    <row r="5" spans="1:34" s="10" customFormat="1" ht="15.75">
      <c r="A5" s="75" t="s">
        <v>35</v>
      </c>
      <c r="B5" s="76"/>
      <c r="C5" s="76"/>
      <c r="D5" s="42">
        <f>B33+E33+H33</f>
        <v>0</v>
      </c>
      <c r="E5" s="41"/>
      <c r="F5" s="75" t="s">
        <v>44</v>
      </c>
      <c r="G5" s="76"/>
      <c r="H5" s="76"/>
      <c r="I5" s="86">
        <f>P33+S33+M33</f>
        <v>0</v>
      </c>
      <c r="J5" s="87"/>
      <c r="K5" s="92" t="s">
        <v>54</v>
      </c>
      <c r="L5" s="93"/>
      <c r="M5" s="71">
        <f>V33</f>
        <v>0</v>
      </c>
      <c r="N5" s="71"/>
      <c r="O5" s="47" t="s">
        <v>52</v>
      </c>
      <c r="V5" s="11"/>
      <c r="W5" s="26"/>
      <c r="X5" s="26"/>
      <c r="Y5" s="11"/>
      <c r="Z5" s="11"/>
      <c r="AA5" s="11"/>
      <c r="AB5" s="11"/>
      <c r="AC5" s="11"/>
      <c r="AD5" s="11"/>
      <c r="AE5" s="11"/>
      <c r="AF5" s="14"/>
      <c r="AG5" s="13"/>
      <c r="AH5" s="12"/>
    </row>
    <row r="6" spans="1:34" s="10" customFormat="1" ht="15" customHeight="1">
      <c r="A6" s="43" t="s">
        <v>46</v>
      </c>
      <c r="B6" s="72" t="s">
        <v>36</v>
      </c>
      <c r="C6" s="72"/>
      <c r="D6" s="44">
        <f>D33+G33+J33</f>
        <v>0</v>
      </c>
      <c r="E6" s="8"/>
      <c r="F6" s="43" t="s">
        <v>33</v>
      </c>
      <c r="G6" s="72" t="s">
        <v>36</v>
      </c>
      <c r="H6" s="72"/>
      <c r="I6" s="94">
        <f>L33+O33+R33</f>
        <v>0</v>
      </c>
      <c r="J6" s="95"/>
      <c r="K6" s="56" t="s">
        <v>63</v>
      </c>
      <c r="L6" s="59">
        <v>24</v>
      </c>
      <c r="M6" s="77">
        <f>INT(M5*L6/100+0.5)</f>
        <v>0</v>
      </c>
      <c r="N6" s="77"/>
      <c r="O6" s="48" t="s">
        <v>52</v>
      </c>
      <c r="V6" s="11"/>
      <c r="W6" s="26"/>
      <c r="X6" s="26"/>
      <c r="Y6" s="11"/>
      <c r="Z6" s="11"/>
      <c r="AA6" s="11"/>
      <c r="AB6" s="11"/>
      <c r="AC6" s="11"/>
      <c r="AD6" s="11"/>
      <c r="AE6" s="11"/>
      <c r="AF6" s="14"/>
      <c r="AG6" s="13"/>
      <c r="AH6" s="12"/>
    </row>
    <row r="7" spans="1:33" ht="16.5" thickBot="1">
      <c r="A7" s="45" t="s">
        <v>45</v>
      </c>
      <c r="B7" s="90" t="s">
        <v>37</v>
      </c>
      <c r="C7" s="90"/>
      <c r="D7" s="46">
        <f>C33+F33+I33</f>
        <v>0</v>
      </c>
      <c r="E7" s="8"/>
      <c r="F7" s="45" t="s">
        <v>45</v>
      </c>
      <c r="G7" s="90" t="s">
        <v>37</v>
      </c>
      <c r="H7" s="90"/>
      <c r="I7" s="69">
        <f>N33+Q33+K33</f>
        <v>0</v>
      </c>
      <c r="J7" s="70"/>
      <c r="K7" s="91" t="s">
        <v>38</v>
      </c>
      <c r="L7" s="90"/>
      <c r="M7" s="88">
        <f>M5+M6</f>
        <v>0</v>
      </c>
      <c r="N7" s="88"/>
      <c r="O7" s="49" t="s">
        <v>52</v>
      </c>
      <c r="AF7" s="17"/>
      <c r="AG7" s="17"/>
    </row>
    <row r="8" spans="1:33" ht="12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17"/>
      <c r="Q8" s="17"/>
      <c r="R8" s="17"/>
      <c r="S8" s="17"/>
      <c r="T8" s="16"/>
      <c r="U8" s="16"/>
      <c r="V8" s="19"/>
      <c r="AF8" s="17"/>
      <c r="AG8" s="17"/>
    </row>
    <row r="9" spans="1:34" ht="12.75" customHeight="1">
      <c r="A9" s="100" t="s">
        <v>19</v>
      </c>
      <c r="B9" s="82" t="s">
        <v>0</v>
      </c>
      <c r="C9" s="82"/>
      <c r="D9" s="82"/>
      <c r="E9" s="82"/>
      <c r="F9" s="82"/>
      <c r="G9" s="82"/>
      <c r="H9" s="82"/>
      <c r="I9" s="82"/>
      <c r="J9" s="82"/>
      <c r="K9" s="83" t="s">
        <v>1</v>
      </c>
      <c r="L9" s="83"/>
      <c r="M9" s="83"/>
      <c r="N9" s="83"/>
      <c r="O9" s="83"/>
      <c r="P9" s="83"/>
      <c r="Q9" s="83"/>
      <c r="R9" s="83"/>
      <c r="S9" s="83"/>
      <c r="T9" s="84" t="s">
        <v>56</v>
      </c>
      <c r="U9" s="84"/>
      <c r="V9" s="84"/>
      <c r="W9" s="81" t="s">
        <v>22</v>
      </c>
      <c r="X9" s="81"/>
      <c r="Y9" s="81"/>
      <c r="Z9" s="85" t="s">
        <v>34</v>
      </c>
      <c r="AA9" s="85"/>
      <c r="AB9" s="85"/>
      <c r="AC9" s="85"/>
      <c r="AD9" s="85"/>
      <c r="AE9" s="85"/>
      <c r="AF9" s="80" t="s">
        <v>21</v>
      </c>
      <c r="AG9" s="80"/>
      <c r="AH9" s="80"/>
    </row>
    <row r="10" spans="1:34" ht="12.75" customHeight="1">
      <c r="A10" s="100"/>
      <c r="B10" s="82" t="s">
        <v>2</v>
      </c>
      <c r="C10" s="82"/>
      <c r="D10" s="82"/>
      <c r="E10" s="82" t="s">
        <v>3</v>
      </c>
      <c r="F10" s="82"/>
      <c r="G10" s="82"/>
      <c r="H10" s="82" t="s">
        <v>4</v>
      </c>
      <c r="I10" s="82"/>
      <c r="J10" s="82"/>
      <c r="K10" s="83" t="s">
        <v>2</v>
      </c>
      <c r="L10" s="83"/>
      <c r="M10" s="83"/>
      <c r="N10" s="83" t="s">
        <v>3</v>
      </c>
      <c r="O10" s="83"/>
      <c r="P10" s="83"/>
      <c r="Q10" s="83" t="s">
        <v>4</v>
      </c>
      <c r="R10" s="83"/>
      <c r="S10" s="83"/>
      <c r="T10" s="84" t="s">
        <v>57</v>
      </c>
      <c r="U10" s="84" t="s">
        <v>58</v>
      </c>
      <c r="V10" s="101" t="s">
        <v>20</v>
      </c>
      <c r="W10" s="81"/>
      <c r="X10" s="81"/>
      <c r="Y10" s="81"/>
      <c r="Z10" s="81" t="s">
        <v>29</v>
      </c>
      <c r="AA10" s="81"/>
      <c r="AB10" s="81"/>
      <c r="AC10" s="85" t="s">
        <v>32</v>
      </c>
      <c r="AD10" s="85"/>
      <c r="AE10" s="85"/>
      <c r="AF10" s="80"/>
      <c r="AG10" s="80"/>
      <c r="AH10" s="80"/>
    </row>
    <row r="11" spans="1:34" s="12" customFormat="1" ht="12.75">
      <c r="A11" s="100"/>
      <c r="B11" s="23" t="s">
        <v>20</v>
      </c>
      <c r="C11" s="23" t="s">
        <v>39</v>
      </c>
      <c r="D11" s="23" t="s">
        <v>40</v>
      </c>
      <c r="E11" s="23" t="s">
        <v>20</v>
      </c>
      <c r="F11" s="23" t="s">
        <v>39</v>
      </c>
      <c r="G11" s="23" t="s">
        <v>40</v>
      </c>
      <c r="H11" s="23" t="s">
        <v>20</v>
      </c>
      <c r="I11" s="23" t="s">
        <v>39</v>
      </c>
      <c r="J11" s="23" t="s">
        <v>40</v>
      </c>
      <c r="K11" s="23" t="s">
        <v>39</v>
      </c>
      <c r="L11" s="23" t="s">
        <v>40</v>
      </c>
      <c r="M11" s="24" t="s">
        <v>20</v>
      </c>
      <c r="N11" s="23" t="s">
        <v>39</v>
      </c>
      <c r="O11" s="23" t="s">
        <v>40</v>
      </c>
      <c r="P11" s="24" t="s">
        <v>20</v>
      </c>
      <c r="Q11" s="23" t="s">
        <v>39</v>
      </c>
      <c r="R11" s="23" t="s">
        <v>40</v>
      </c>
      <c r="S11" s="24" t="s">
        <v>20</v>
      </c>
      <c r="T11" s="84"/>
      <c r="U11" s="84"/>
      <c r="V11" s="101"/>
      <c r="W11" s="31" t="s">
        <v>2</v>
      </c>
      <c r="X11" s="31" t="s">
        <v>3</v>
      </c>
      <c r="Y11" s="31" t="s">
        <v>4</v>
      </c>
      <c r="Z11" s="32" t="s">
        <v>41</v>
      </c>
      <c r="AA11" s="32" t="s">
        <v>42</v>
      </c>
      <c r="AB11" s="32" t="s">
        <v>43</v>
      </c>
      <c r="AC11" s="32" t="s">
        <v>41</v>
      </c>
      <c r="AD11" s="32" t="s">
        <v>42</v>
      </c>
      <c r="AE11" s="32" t="s">
        <v>43</v>
      </c>
      <c r="AF11" s="32" t="s">
        <v>2</v>
      </c>
      <c r="AG11" s="32" t="s">
        <v>3</v>
      </c>
      <c r="AH11" s="32" t="s">
        <v>4</v>
      </c>
    </row>
    <row r="12" spans="1:34" s="8" customFormat="1" ht="15.75">
      <c r="A12" s="6" t="s">
        <v>28</v>
      </c>
      <c r="B12" s="50">
        <f>SUM(C12,D12)</f>
        <v>0</v>
      </c>
      <c r="C12" s="37"/>
      <c r="D12" s="37"/>
      <c r="E12" s="50">
        <f>SUM(F12,G12)</f>
        <v>0</v>
      </c>
      <c r="F12" s="37"/>
      <c r="G12" s="37"/>
      <c r="H12" s="50">
        <f>SUM(I12,J12)</f>
        <v>0</v>
      </c>
      <c r="I12" s="37"/>
      <c r="J12" s="37"/>
      <c r="K12" s="7">
        <f aca="true" t="shared" si="0" ref="K12:K32">AF12*C12</f>
        <v>0</v>
      </c>
      <c r="L12" s="7">
        <f aca="true" t="shared" si="1" ref="L12:L32">$AF12*D12</f>
        <v>0</v>
      </c>
      <c r="M12" s="7">
        <f>SUM(K12,L12)</f>
        <v>0</v>
      </c>
      <c r="N12" s="7">
        <f aca="true" t="shared" si="2" ref="N12:N32">AG12*F12</f>
        <v>0</v>
      </c>
      <c r="O12" s="7">
        <f aca="true" t="shared" si="3" ref="O12:O32">$AG12*G12</f>
        <v>0</v>
      </c>
      <c r="P12" s="7">
        <f>SUM(N12,O12)</f>
        <v>0</v>
      </c>
      <c r="Q12" s="7">
        <f aca="true" t="shared" si="4" ref="Q12:Q32">AH12*I12</f>
        <v>0</v>
      </c>
      <c r="R12" s="7">
        <f aca="true" t="shared" si="5" ref="R12:R32">$AH12*J12</f>
        <v>0</v>
      </c>
      <c r="S12" s="7">
        <f>SUM(Q12,R12)</f>
        <v>0</v>
      </c>
      <c r="T12" s="27">
        <f>$N$4*$F$4*(C12*IF($F$3=1,Z12,AC12)+F12*IF($F$3=1,AA12,AD12)+I12*IF($F$3=1,AB12,AE12))</f>
        <v>0</v>
      </c>
      <c r="U12" s="27">
        <f>$N$4*$F$4*(D12*IF($F$3=1,Z12,AC12)+G12*IF($F$3=1,AA12,AD12)+J12*IF($F$3=1,AB12,AE12))</f>
        <v>0</v>
      </c>
      <c r="V12" s="27">
        <f>SUM(T12:U12)</f>
        <v>0</v>
      </c>
      <c r="W12" s="30">
        <f>$N$4*$F$4*IF($F$3=1,Z12,AC12)</f>
        <v>5.74</v>
      </c>
      <c r="X12" s="30">
        <f aca="true" t="shared" si="6" ref="X12:X32">$N$4*IF($F$3=1,AA12,AD12)</f>
        <v>11.48</v>
      </c>
      <c r="Y12" s="30">
        <f aca="true" t="shared" si="7" ref="Y12:Y32">$N$4*IF($F$3=1,AB12,AE12)</f>
        <v>5.74</v>
      </c>
      <c r="Z12" s="5">
        <v>0.035</v>
      </c>
      <c r="AA12" s="5">
        <v>0.07</v>
      </c>
      <c r="AB12" s="5">
        <v>0.035</v>
      </c>
      <c r="AC12" s="5">
        <v>0.018</v>
      </c>
      <c r="AD12" s="5">
        <v>0.036</v>
      </c>
      <c r="AE12" s="5">
        <v>0.018</v>
      </c>
      <c r="AF12" s="33">
        <v>0.002</v>
      </c>
      <c r="AG12" s="33">
        <v>0.003</v>
      </c>
      <c r="AH12" s="33">
        <v>0.001</v>
      </c>
    </row>
    <row r="13" spans="1:34" s="8" customFormat="1" ht="15.75">
      <c r="A13" s="6" t="s">
        <v>18</v>
      </c>
      <c r="B13" s="50">
        <f aca="true" t="shared" si="8" ref="B13:B32">SUM(C13,D13)</f>
        <v>0</v>
      </c>
      <c r="C13" s="36"/>
      <c r="D13" s="37"/>
      <c r="E13" s="50">
        <f aca="true" t="shared" si="9" ref="E13:E32">SUM(F13,G13)</f>
        <v>0</v>
      </c>
      <c r="F13" s="36"/>
      <c r="G13" s="37"/>
      <c r="H13" s="50">
        <f aca="true" t="shared" si="10" ref="H13:H32">SUM(I13,J13)</f>
        <v>0</v>
      </c>
      <c r="I13" s="36"/>
      <c r="J13" s="37"/>
      <c r="K13" s="7">
        <f t="shared" si="0"/>
        <v>0</v>
      </c>
      <c r="L13" s="7">
        <f t="shared" si="1"/>
        <v>0</v>
      </c>
      <c r="M13" s="7">
        <f aca="true" t="shared" si="11" ref="M13:M32">SUM(K13:L13)</f>
        <v>0</v>
      </c>
      <c r="N13" s="7">
        <f t="shared" si="2"/>
        <v>0</v>
      </c>
      <c r="O13" s="7">
        <f t="shared" si="3"/>
        <v>0</v>
      </c>
      <c r="P13" s="7">
        <f aca="true" t="shared" si="12" ref="P13:P32">SUM(N13,O13)</f>
        <v>0</v>
      </c>
      <c r="Q13" s="7">
        <f t="shared" si="4"/>
        <v>0</v>
      </c>
      <c r="R13" s="7">
        <f t="shared" si="5"/>
        <v>0</v>
      </c>
      <c r="S13" s="7">
        <f aca="true" t="shared" si="13" ref="S13:S32">SUM(Q13,R13)</f>
        <v>0</v>
      </c>
      <c r="T13" s="27">
        <f aca="true" t="shared" si="14" ref="T13:T32">$N$4*$F$4*(C13*IF($F$3=1,Z13,AC13)+F13*IF($F$3=1,AA13,AD13)+I13*IF($F$3=1,AB13,AE13))</f>
        <v>0</v>
      </c>
      <c r="U13" s="27">
        <f aca="true" t="shared" si="15" ref="U13:U32">$N$4*$F$4*(D13*IF($F$3=1,Z13,AC13)+G13*IF($F$3=1,AA13,AD13)+J13*IF($F$3=1,AB13,AE13))</f>
        <v>0</v>
      </c>
      <c r="V13" s="27">
        <f aca="true" t="shared" si="16" ref="V13:V32">SUM(T13:U13)</f>
        <v>0</v>
      </c>
      <c r="W13" s="30">
        <f aca="true" t="shared" si="17" ref="W13:W32">$N$4*$F$4*IF($F$3=1,Z13,AC13)</f>
        <v>11.48</v>
      </c>
      <c r="X13" s="30">
        <f t="shared" si="6"/>
        <v>17.22</v>
      </c>
      <c r="Y13" s="30">
        <f t="shared" si="7"/>
        <v>5.74</v>
      </c>
      <c r="Z13" s="5">
        <v>0.07</v>
      </c>
      <c r="AA13" s="5">
        <v>0.105</v>
      </c>
      <c r="AB13" s="5">
        <v>0.035</v>
      </c>
      <c r="AC13" s="5">
        <v>0.036</v>
      </c>
      <c r="AD13" s="5">
        <v>0.054</v>
      </c>
      <c r="AE13" s="5">
        <v>0.018</v>
      </c>
      <c r="AF13" s="33">
        <v>0.009</v>
      </c>
      <c r="AG13" s="33">
        <v>0.01</v>
      </c>
      <c r="AH13" s="33">
        <v>0.003</v>
      </c>
    </row>
    <row r="14" spans="1:34" ht="15.75">
      <c r="A14" s="6" t="s">
        <v>6</v>
      </c>
      <c r="B14" s="50">
        <f t="shared" si="8"/>
        <v>0</v>
      </c>
      <c r="C14" s="36"/>
      <c r="D14" s="37"/>
      <c r="E14" s="50">
        <f t="shared" si="9"/>
        <v>0</v>
      </c>
      <c r="F14" s="36"/>
      <c r="G14" s="37"/>
      <c r="H14" s="50">
        <f t="shared" si="10"/>
        <v>0</v>
      </c>
      <c r="I14" s="36"/>
      <c r="J14" s="37"/>
      <c r="K14" s="7">
        <f t="shared" si="0"/>
        <v>0</v>
      </c>
      <c r="L14" s="7">
        <f t="shared" si="1"/>
        <v>0</v>
      </c>
      <c r="M14" s="7">
        <f t="shared" si="11"/>
        <v>0</v>
      </c>
      <c r="N14" s="7">
        <f t="shared" si="2"/>
        <v>0</v>
      </c>
      <c r="O14" s="7">
        <f t="shared" si="3"/>
        <v>0</v>
      </c>
      <c r="P14" s="7">
        <f t="shared" si="12"/>
        <v>0</v>
      </c>
      <c r="Q14" s="7">
        <f t="shared" si="4"/>
        <v>0</v>
      </c>
      <c r="R14" s="7">
        <f t="shared" si="5"/>
        <v>0</v>
      </c>
      <c r="S14" s="7">
        <f t="shared" si="13"/>
        <v>0</v>
      </c>
      <c r="T14" s="27">
        <f t="shared" si="14"/>
        <v>0</v>
      </c>
      <c r="U14" s="27">
        <f t="shared" si="15"/>
        <v>0</v>
      </c>
      <c r="V14" s="27">
        <f t="shared" si="16"/>
        <v>0</v>
      </c>
      <c r="W14" s="30">
        <f t="shared" si="17"/>
        <v>17.22</v>
      </c>
      <c r="X14" s="30">
        <f t="shared" si="6"/>
        <v>28.7</v>
      </c>
      <c r="Y14" s="30">
        <f t="shared" si="7"/>
        <v>5.74</v>
      </c>
      <c r="Z14" s="5">
        <v>0.105</v>
      </c>
      <c r="AA14" s="5">
        <v>0.175</v>
      </c>
      <c r="AB14" s="5">
        <v>0.035</v>
      </c>
      <c r="AC14" s="5">
        <v>0.054</v>
      </c>
      <c r="AD14" s="5">
        <v>0.09</v>
      </c>
      <c r="AE14" s="5">
        <v>0.018</v>
      </c>
      <c r="AF14" s="33">
        <v>0.04</v>
      </c>
      <c r="AG14" s="33">
        <v>0.028</v>
      </c>
      <c r="AH14" s="33">
        <v>0.049</v>
      </c>
    </row>
    <row r="15" spans="1:34" ht="15.75">
      <c r="A15" s="6" t="s">
        <v>7</v>
      </c>
      <c r="B15" s="50">
        <f t="shared" si="8"/>
        <v>0</v>
      </c>
      <c r="C15" s="36"/>
      <c r="D15" s="37"/>
      <c r="E15" s="50">
        <f t="shared" si="9"/>
        <v>0</v>
      </c>
      <c r="F15" s="36"/>
      <c r="G15" s="37"/>
      <c r="H15" s="50">
        <f t="shared" si="10"/>
        <v>0</v>
      </c>
      <c r="I15" s="36"/>
      <c r="J15" s="37"/>
      <c r="K15" s="7">
        <f t="shared" si="0"/>
        <v>0</v>
      </c>
      <c r="L15" s="7">
        <f t="shared" si="1"/>
        <v>0</v>
      </c>
      <c r="M15" s="7">
        <f t="shared" si="11"/>
        <v>0</v>
      </c>
      <c r="N15" s="7">
        <f t="shared" si="2"/>
        <v>0</v>
      </c>
      <c r="O15" s="7">
        <f t="shared" si="3"/>
        <v>0</v>
      </c>
      <c r="P15" s="7">
        <f t="shared" si="12"/>
        <v>0</v>
      </c>
      <c r="Q15" s="7">
        <f t="shared" si="4"/>
        <v>0</v>
      </c>
      <c r="R15" s="7">
        <f t="shared" si="5"/>
        <v>0</v>
      </c>
      <c r="S15" s="7">
        <f t="shared" si="13"/>
        <v>0</v>
      </c>
      <c r="T15" s="27">
        <f t="shared" si="14"/>
        <v>0</v>
      </c>
      <c r="U15" s="27">
        <f t="shared" si="15"/>
        <v>0</v>
      </c>
      <c r="V15" s="27">
        <f t="shared" si="16"/>
        <v>0</v>
      </c>
      <c r="W15" s="30">
        <f t="shared" si="17"/>
        <v>22.96</v>
      </c>
      <c r="X15" s="30">
        <f t="shared" si="6"/>
        <v>37.228</v>
      </c>
      <c r="Y15" s="30">
        <f t="shared" si="7"/>
        <v>17.22</v>
      </c>
      <c r="Z15" s="5">
        <v>0.14</v>
      </c>
      <c r="AA15" s="5">
        <v>0.227</v>
      </c>
      <c r="AB15" s="5">
        <v>0.105</v>
      </c>
      <c r="AC15" s="5">
        <v>0.072</v>
      </c>
      <c r="AD15" s="5">
        <v>0.117</v>
      </c>
      <c r="AE15" s="5">
        <v>0.054</v>
      </c>
      <c r="AF15" s="33">
        <v>0.086</v>
      </c>
      <c r="AG15" s="33">
        <v>0.072</v>
      </c>
      <c r="AH15" s="33">
        <v>0.078</v>
      </c>
    </row>
    <row r="16" spans="1:34" ht="15.75">
      <c r="A16" s="6" t="s">
        <v>8</v>
      </c>
      <c r="B16" s="50">
        <f t="shared" si="8"/>
        <v>0</v>
      </c>
      <c r="C16" s="36"/>
      <c r="D16" s="37"/>
      <c r="E16" s="50">
        <f t="shared" si="9"/>
        <v>0</v>
      </c>
      <c r="F16" s="36"/>
      <c r="G16" s="37"/>
      <c r="H16" s="50">
        <f t="shared" si="10"/>
        <v>0</v>
      </c>
      <c r="I16" s="36"/>
      <c r="J16" s="37"/>
      <c r="K16" s="7">
        <f t="shared" si="0"/>
        <v>0</v>
      </c>
      <c r="L16" s="7">
        <f t="shared" si="1"/>
        <v>0</v>
      </c>
      <c r="M16" s="7">
        <f t="shared" si="11"/>
        <v>0</v>
      </c>
      <c r="N16" s="7">
        <f t="shared" si="2"/>
        <v>0</v>
      </c>
      <c r="O16" s="7">
        <f t="shared" si="3"/>
        <v>0</v>
      </c>
      <c r="P16" s="7">
        <f t="shared" si="12"/>
        <v>0</v>
      </c>
      <c r="Q16" s="7">
        <f t="shared" si="4"/>
        <v>0</v>
      </c>
      <c r="R16" s="7">
        <f t="shared" si="5"/>
        <v>0</v>
      </c>
      <c r="S16" s="7">
        <f t="shared" si="13"/>
        <v>0</v>
      </c>
      <c r="T16" s="27">
        <f t="shared" si="14"/>
        <v>0</v>
      </c>
      <c r="U16" s="27">
        <f t="shared" si="15"/>
        <v>0</v>
      </c>
      <c r="V16" s="27">
        <f t="shared" si="16"/>
        <v>0</v>
      </c>
      <c r="W16" s="30">
        <f t="shared" si="17"/>
        <v>34.44</v>
      </c>
      <c r="X16" s="30">
        <f t="shared" si="6"/>
        <v>48.708</v>
      </c>
      <c r="Y16" s="30">
        <f t="shared" si="7"/>
        <v>22.96</v>
      </c>
      <c r="Z16" s="5">
        <v>0.21</v>
      </c>
      <c r="AA16" s="5">
        <v>0.297</v>
      </c>
      <c r="AB16" s="5">
        <v>0.14</v>
      </c>
      <c r="AC16" s="5">
        <v>0.108</v>
      </c>
      <c r="AD16" s="5">
        <v>0.153</v>
      </c>
      <c r="AE16" s="5">
        <v>0.072</v>
      </c>
      <c r="AF16" s="33">
        <v>0.156</v>
      </c>
      <c r="AG16" s="33">
        <v>0.15</v>
      </c>
      <c r="AH16" s="33">
        <v>0.124</v>
      </c>
    </row>
    <row r="17" spans="1:34" ht="15.75">
      <c r="A17" s="6" t="s">
        <v>10</v>
      </c>
      <c r="B17" s="50">
        <f t="shared" si="8"/>
        <v>0</v>
      </c>
      <c r="C17" s="36"/>
      <c r="D17" s="37"/>
      <c r="E17" s="50">
        <f t="shared" si="9"/>
        <v>0</v>
      </c>
      <c r="F17" s="36"/>
      <c r="G17" s="37"/>
      <c r="H17" s="50">
        <f t="shared" si="10"/>
        <v>0</v>
      </c>
      <c r="I17" s="36"/>
      <c r="J17" s="37"/>
      <c r="K17" s="7">
        <f t="shared" si="0"/>
        <v>0</v>
      </c>
      <c r="L17" s="7">
        <f t="shared" si="1"/>
        <v>0</v>
      </c>
      <c r="M17" s="7">
        <f t="shared" si="11"/>
        <v>0</v>
      </c>
      <c r="N17" s="7">
        <f t="shared" si="2"/>
        <v>0</v>
      </c>
      <c r="O17" s="7">
        <f t="shared" si="3"/>
        <v>0</v>
      </c>
      <c r="P17" s="7">
        <f t="shared" si="12"/>
        <v>0</v>
      </c>
      <c r="Q17" s="7">
        <f t="shared" si="4"/>
        <v>0</v>
      </c>
      <c r="R17" s="7">
        <f t="shared" si="5"/>
        <v>0</v>
      </c>
      <c r="S17" s="7">
        <f t="shared" si="13"/>
        <v>0</v>
      </c>
      <c r="T17" s="27">
        <f t="shared" si="14"/>
        <v>0</v>
      </c>
      <c r="U17" s="27">
        <f t="shared" si="15"/>
        <v>0</v>
      </c>
      <c r="V17" s="27">
        <f t="shared" si="16"/>
        <v>0</v>
      </c>
      <c r="W17" s="30">
        <f t="shared" si="17"/>
        <v>37.228</v>
      </c>
      <c r="X17" s="30">
        <f t="shared" si="6"/>
        <v>65.928</v>
      </c>
      <c r="Y17" s="30">
        <f t="shared" si="7"/>
        <v>28.7</v>
      </c>
      <c r="Z17" s="5">
        <v>0.227</v>
      </c>
      <c r="AA17" s="5">
        <v>0.402</v>
      </c>
      <c r="AB17" s="5">
        <v>0.175</v>
      </c>
      <c r="AC17" s="5">
        <v>0.117</v>
      </c>
      <c r="AD17" s="5">
        <v>0.207</v>
      </c>
      <c r="AE17" s="5">
        <v>0.09</v>
      </c>
      <c r="AF17" s="33">
        <v>0.245</v>
      </c>
      <c r="AG17" s="33">
        <v>0.266</v>
      </c>
      <c r="AH17" s="33">
        <v>0.217</v>
      </c>
    </row>
    <row r="18" spans="1:34" ht="15.75">
      <c r="A18" s="6" t="s">
        <v>9</v>
      </c>
      <c r="B18" s="50">
        <f t="shared" si="8"/>
        <v>0</v>
      </c>
      <c r="C18" s="36"/>
      <c r="D18" s="37"/>
      <c r="E18" s="50">
        <f t="shared" si="9"/>
        <v>0</v>
      </c>
      <c r="F18" s="36"/>
      <c r="G18" s="37"/>
      <c r="H18" s="50">
        <f t="shared" si="10"/>
        <v>0</v>
      </c>
      <c r="I18" s="36"/>
      <c r="J18" s="37"/>
      <c r="K18" s="7">
        <f t="shared" si="0"/>
        <v>0</v>
      </c>
      <c r="L18" s="7">
        <f t="shared" si="1"/>
        <v>0</v>
      </c>
      <c r="M18" s="7">
        <f t="shared" si="11"/>
        <v>0</v>
      </c>
      <c r="N18" s="7">
        <f t="shared" si="2"/>
        <v>0</v>
      </c>
      <c r="O18" s="7">
        <f t="shared" si="3"/>
        <v>0</v>
      </c>
      <c r="P18" s="7">
        <f t="shared" si="12"/>
        <v>0</v>
      </c>
      <c r="Q18" s="7">
        <f t="shared" si="4"/>
        <v>0</v>
      </c>
      <c r="R18" s="7">
        <f t="shared" si="5"/>
        <v>0</v>
      </c>
      <c r="S18" s="7">
        <f t="shared" si="13"/>
        <v>0</v>
      </c>
      <c r="T18" s="27">
        <f t="shared" si="14"/>
        <v>0</v>
      </c>
      <c r="U18" s="27">
        <f t="shared" si="15"/>
        <v>0</v>
      </c>
      <c r="V18" s="27">
        <f t="shared" si="16"/>
        <v>0</v>
      </c>
      <c r="W18" s="30">
        <f t="shared" si="17"/>
        <v>65.928</v>
      </c>
      <c r="X18" s="30">
        <f t="shared" si="6"/>
        <v>120.53999999999999</v>
      </c>
      <c r="Y18" s="30">
        <f t="shared" si="7"/>
        <v>45.92</v>
      </c>
      <c r="Z18" s="5">
        <v>0.402</v>
      </c>
      <c r="AA18" s="5">
        <v>0.735</v>
      </c>
      <c r="AB18" s="5">
        <v>0.28</v>
      </c>
      <c r="AC18" s="5">
        <v>0.207</v>
      </c>
      <c r="AD18" s="5">
        <v>0.378</v>
      </c>
      <c r="AE18" s="5">
        <v>0.144</v>
      </c>
      <c r="AF18" s="33">
        <v>0.366</v>
      </c>
      <c r="AG18" s="33">
        <v>0.411</v>
      </c>
      <c r="AH18" s="33">
        <v>0.332</v>
      </c>
    </row>
    <row r="19" spans="1:34" ht="15.75">
      <c r="A19" s="6" t="s">
        <v>5</v>
      </c>
      <c r="B19" s="50">
        <f t="shared" si="8"/>
        <v>0</v>
      </c>
      <c r="C19" s="36"/>
      <c r="D19" s="37"/>
      <c r="E19" s="50">
        <f t="shared" si="9"/>
        <v>0</v>
      </c>
      <c r="F19" s="36"/>
      <c r="G19" s="37"/>
      <c r="H19" s="50">
        <f t="shared" si="10"/>
        <v>0</v>
      </c>
      <c r="I19" s="36"/>
      <c r="J19" s="37"/>
      <c r="K19" s="7">
        <f t="shared" si="0"/>
        <v>0</v>
      </c>
      <c r="L19" s="7">
        <f t="shared" si="1"/>
        <v>0</v>
      </c>
      <c r="M19" s="7">
        <f t="shared" si="11"/>
        <v>0</v>
      </c>
      <c r="N19" s="7">
        <f t="shared" si="2"/>
        <v>0</v>
      </c>
      <c r="O19" s="7">
        <f t="shared" si="3"/>
        <v>0</v>
      </c>
      <c r="P19" s="7">
        <f t="shared" si="12"/>
        <v>0</v>
      </c>
      <c r="Q19" s="7">
        <f t="shared" si="4"/>
        <v>0</v>
      </c>
      <c r="R19" s="7">
        <f t="shared" si="5"/>
        <v>0</v>
      </c>
      <c r="S19" s="7">
        <f t="shared" si="13"/>
        <v>0</v>
      </c>
      <c r="T19" s="27">
        <f t="shared" si="14"/>
        <v>0</v>
      </c>
      <c r="U19" s="27">
        <f t="shared" si="15"/>
        <v>0</v>
      </c>
      <c r="V19" s="27">
        <f t="shared" si="16"/>
        <v>0</v>
      </c>
      <c r="W19" s="30">
        <f t="shared" si="17"/>
        <v>111.84800000000001</v>
      </c>
      <c r="X19" s="30">
        <f t="shared" si="6"/>
        <v>166.45999999999998</v>
      </c>
      <c r="Y19" s="30">
        <f t="shared" si="7"/>
        <v>86.10000000000001</v>
      </c>
      <c r="Z19" s="5">
        <v>0.682</v>
      </c>
      <c r="AA19" s="5">
        <v>1.015</v>
      </c>
      <c r="AB19" s="5">
        <v>0.525</v>
      </c>
      <c r="AC19" s="5">
        <v>0.351</v>
      </c>
      <c r="AD19" s="5">
        <v>0.522</v>
      </c>
      <c r="AE19" s="5">
        <v>0.27</v>
      </c>
      <c r="AF19" s="33">
        <v>0.521</v>
      </c>
      <c r="AG19" s="33">
        <v>0.617</v>
      </c>
      <c r="AH19" s="33">
        <v>0.508</v>
      </c>
    </row>
    <row r="20" spans="1:34" ht="15.75">
      <c r="A20" s="6" t="s">
        <v>11</v>
      </c>
      <c r="B20" s="50">
        <f t="shared" si="8"/>
        <v>0</v>
      </c>
      <c r="C20" s="36"/>
      <c r="D20" s="37"/>
      <c r="E20" s="50">
        <f t="shared" si="9"/>
        <v>0</v>
      </c>
      <c r="F20" s="36"/>
      <c r="G20" s="37"/>
      <c r="H20" s="50">
        <f t="shared" si="10"/>
        <v>0</v>
      </c>
      <c r="I20" s="36"/>
      <c r="J20" s="37"/>
      <c r="K20" s="7">
        <f t="shared" si="0"/>
        <v>0</v>
      </c>
      <c r="L20" s="7">
        <f t="shared" si="1"/>
        <v>0</v>
      </c>
      <c r="M20" s="7">
        <f t="shared" si="11"/>
        <v>0</v>
      </c>
      <c r="N20" s="7">
        <f t="shared" si="2"/>
        <v>0</v>
      </c>
      <c r="O20" s="7">
        <f t="shared" si="3"/>
        <v>0</v>
      </c>
      <c r="P20" s="7">
        <f t="shared" si="12"/>
        <v>0</v>
      </c>
      <c r="Q20" s="7">
        <f t="shared" si="4"/>
        <v>0</v>
      </c>
      <c r="R20" s="7">
        <f t="shared" si="5"/>
        <v>0</v>
      </c>
      <c r="S20" s="7">
        <f t="shared" si="13"/>
        <v>0</v>
      </c>
      <c r="T20" s="27">
        <f t="shared" si="14"/>
        <v>0</v>
      </c>
      <c r="U20" s="27">
        <f t="shared" si="15"/>
        <v>0</v>
      </c>
      <c r="V20" s="27">
        <f t="shared" si="16"/>
        <v>0</v>
      </c>
      <c r="W20" s="30">
        <f t="shared" si="17"/>
        <v>166.45999999999998</v>
      </c>
      <c r="X20" s="30">
        <f t="shared" si="6"/>
        <v>341.448</v>
      </c>
      <c r="Y20" s="30">
        <f t="shared" si="7"/>
        <v>146.288</v>
      </c>
      <c r="Z20" s="5">
        <v>1.015</v>
      </c>
      <c r="AA20" s="5">
        <v>2.082</v>
      </c>
      <c r="AB20" s="5">
        <v>0.892</v>
      </c>
      <c r="AC20" s="5">
        <v>0.522</v>
      </c>
      <c r="AD20" s="5">
        <v>1.071</v>
      </c>
      <c r="AE20" s="5">
        <v>0.459</v>
      </c>
      <c r="AF20" s="33">
        <v>0.713</v>
      </c>
      <c r="AG20" s="33">
        <v>0.866</v>
      </c>
      <c r="AH20" s="33">
        <v>0.72</v>
      </c>
    </row>
    <row r="21" spans="1:34" ht="15.75">
      <c r="A21" s="6" t="s">
        <v>12</v>
      </c>
      <c r="B21" s="50">
        <f t="shared" si="8"/>
        <v>0</v>
      </c>
      <c r="C21" s="36"/>
      <c r="D21" s="37"/>
      <c r="E21" s="50">
        <f t="shared" si="9"/>
        <v>0</v>
      </c>
      <c r="F21" s="36"/>
      <c r="G21" s="37"/>
      <c r="H21" s="50">
        <f t="shared" si="10"/>
        <v>0</v>
      </c>
      <c r="I21" s="36"/>
      <c r="J21" s="37"/>
      <c r="K21" s="7">
        <f t="shared" si="0"/>
        <v>0</v>
      </c>
      <c r="L21" s="7">
        <f t="shared" si="1"/>
        <v>0</v>
      </c>
      <c r="M21" s="7">
        <f t="shared" si="11"/>
        <v>0</v>
      </c>
      <c r="N21" s="7">
        <f t="shared" si="2"/>
        <v>0</v>
      </c>
      <c r="O21" s="7">
        <f t="shared" si="3"/>
        <v>0</v>
      </c>
      <c r="P21" s="7">
        <f t="shared" si="12"/>
        <v>0</v>
      </c>
      <c r="Q21" s="7">
        <f t="shared" si="4"/>
        <v>0</v>
      </c>
      <c r="R21" s="7">
        <f t="shared" si="5"/>
        <v>0</v>
      </c>
      <c r="S21" s="7">
        <f t="shared" si="13"/>
        <v>0</v>
      </c>
      <c r="T21" s="27">
        <f t="shared" si="14"/>
        <v>0</v>
      </c>
      <c r="U21" s="27">
        <f t="shared" si="15"/>
        <v>0</v>
      </c>
      <c r="V21" s="27">
        <f t="shared" si="16"/>
        <v>0</v>
      </c>
      <c r="W21" s="30">
        <f t="shared" si="17"/>
        <v>235.34</v>
      </c>
      <c r="X21" s="30">
        <f t="shared" si="6"/>
        <v>530.868</v>
      </c>
      <c r="Y21" s="30">
        <f t="shared" si="7"/>
        <v>229.6</v>
      </c>
      <c r="Z21" s="5">
        <v>1.435</v>
      </c>
      <c r="AA21" s="5">
        <v>3.237</v>
      </c>
      <c r="AB21" s="5">
        <v>1.4</v>
      </c>
      <c r="AC21" s="5">
        <v>0.738</v>
      </c>
      <c r="AD21" s="5">
        <v>1.665</v>
      </c>
      <c r="AE21" s="5">
        <v>0.72</v>
      </c>
      <c r="AF21" s="33">
        <v>0.9</v>
      </c>
      <c r="AG21" s="33">
        <v>1.144</v>
      </c>
      <c r="AH21" s="33">
        <v>0.976</v>
      </c>
    </row>
    <row r="22" spans="1:34" ht="15.75">
      <c r="A22" s="6" t="s">
        <v>13</v>
      </c>
      <c r="B22" s="50">
        <f t="shared" si="8"/>
        <v>0</v>
      </c>
      <c r="C22" s="36"/>
      <c r="D22" s="37"/>
      <c r="E22" s="50">
        <f t="shared" si="9"/>
        <v>0</v>
      </c>
      <c r="F22" s="36"/>
      <c r="G22" s="37"/>
      <c r="H22" s="50">
        <f t="shared" si="10"/>
        <v>0</v>
      </c>
      <c r="I22" s="36"/>
      <c r="J22" s="37"/>
      <c r="K22" s="7">
        <f t="shared" si="0"/>
        <v>0</v>
      </c>
      <c r="L22" s="7">
        <f t="shared" si="1"/>
        <v>0</v>
      </c>
      <c r="M22" s="7">
        <f t="shared" si="11"/>
        <v>0</v>
      </c>
      <c r="N22" s="7">
        <f t="shared" si="2"/>
        <v>0</v>
      </c>
      <c r="O22" s="7">
        <f t="shared" si="3"/>
        <v>0</v>
      </c>
      <c r="P22" s="7">
        <f t="shared" si="12"/>
        <v>0</v>
      </c>
      <c r="Q22" s="7">
        <f t="shared" si="4"/>
        <v>0</v>
      </c>
      <c r="R22" s="7">
        <f t="shared" si="5"/>
        <v>0</v>
      </c>
      <c r="S22" s="7">
        <f t="shared" si="13"/>
        <v>0</v>
      </c>
      <c r="T22" s="27">
        <f t="shared" si="14"/>
        <v>0</v>
      </c>
      <c r="U22" s="27">
        <f t="shared" si="15"/>
        <v>0</v>
      </c>
      <c r="V22" s="27">
        <f t="shared" si="16"/>
        <v>0</v>
      </c>
      <c r="W22" s="30">
        <f t="shared" si="17"/>
        <v>301.268</v>
      </c>
      <c r="X22" s="30">
        <f t="shared" si="6"/>
        <v>708.808</v>
      </c>
      <c r="Y22" s="30">
        <f t="shared" si="7"/>
        <v>307.00800000000004</v>
      </c>
      <c r="Z22" s="5">
        <v>1.837</v>
      </c>
      <c r="AA22" s="5">
        <v>4.322</v>
      </c>
      <c r="AB22" s="5">
        <v>1.872</v>
      </c>
      <c r="AC22" s="5">
        <v>0.945</v>
      </c>
      <c r="AD22" s="5">
        <v>2.223</v>
      </c>
      <c r="AE22" s="5">
        <v>0.963</v>
      </c>
      <c r="AF22" s="33">
        <v>1.123</v>
      </c>
      <c r="AG22" s="33">
        <v>1.45</v>
      </c>
      <c r="AH22" s="33">
        <v>1.271</v>
      </c>
    </row>
    <row r="23" spans="1:34" ht="15.75">
      <c r="A23" s="6" t="s">
        <v>14</v>
      </c>
      <c r="B23" s="50">
        <f t="shared" si="8"/>
        <v>0</v>
      </c>
      <c r="C23" s="36"/>
      <c r="D23" s="37"/>
      <c r="E23" s="50">
        <f t="shared" si="9"/>
        <v>0</v>
      </c>
      <c r="F23" s="36"/>
      <c r="G23" s="37"/>
      <c r="H23" s="50">
        <f t="shared" si="10"/>
        <v>0</v>
      </c>
      <c r="I23" s="36"/>
      <c r="J23" s="37"/>
      <c r="K23" s="7">
        <f t="shared" si="0"/>
        <v>0</v>
      </c>
      <c r="L23" s="7">
        <f t="shared" si="1"/>
        <v>0</v>
      </c>
      <c r="M23" s="7">
        <f t="shared" si="11"/>
        <v>0</v>
      </c>
      <c r="N23" s="7">
        <f t="shared" si="2"/>
        <v>0</v>
      </c>
      <c r="O23" s="7">
        <f t="shared" si="3"/>
        <v>0</v>
      </c>
      <c r="P23" s="7">
        <f t="shared" si="12"/>
        <v>0</v>
      </c>
      <c r="Q23" s="7">
        <f t="shared" si="4"/>
        <v>0</v>
      </c>
      <c r="R23" s="7">
        <f t="shared" si="5"/>
        <v>0</v>
      </c>
      <c r="S23" s="7">
        <f t="shared" si="13"/>
        <v>0</v>
      </c>
      <c r="T23" s="27">
        <f t="shared" si="14"/>
        <v>0</v>
      </c>
      <c r="U23" s="27">
        <f t="shared" si="15"/>
        <v>0</v>
      </c>
      <c r="V23" s="27">
        <f t="shared" si="16"/>
        <v>0</v>
      </c>
      <c r="W23" s="30">
        <f t="shared" si="17"/>
        <v>387.368</v>
      </c>
      <c r="X23" s="30">
        <f t="shared" si="6"/>
        <v>918.4</v>
      </c>
      <c r="Y23" s="30">
        <f t="shared" si="7"/>
        <v>393.10799999999995</v>
      </c>
      <c r="Z23" s="5">
        <v>2.362</v>
      </c>
      <c r="AA23" s="5">
        <v>5.6</v>
      </c>
      <c r="AB23" s="5">
        <v>2.397</v>
      </c>
      <c r="AC23" s="5">
        <v>1.215</v>
      </c>
      <c r="AD23" s="5">
        <v>2.88</v>
      </c>
      <c r="AE23" s="5">
        <v>1.233</v>
      </c>
      <c r="AF23" s="33">
        <v>1.364</v>
      </c>
      <c r="AG23" s="33">
        <v>1.782</v>
      </c>
      <c r="AH23" s="33">
        <v>1.602</v>
      </c>
    </row>
    <row r="24" spans="1:34" ht="15.75">
      <c r="A24" s="6" t="s">
        <v>15</v>
      </c>
      <c r="B24" s="50">
        <f t="shared" si="8"/>
        <v>0</v>
      </c>
      <c r="C24" s="36"/>
      <c r="D24" s="37"/>
      <c r="E24" s="50">
        <f t="shared" si="9"/>
        <v>0</v>
      </c>
      <c r="F24" s="36"/>
      <c r="G24" s="37"/>
      <c r="H24" s="50">
        <f t="shared" si="10"/>
        <v>0</v>
      </c>
      <c r="I24" s="36"/>
      <c r="J24" s="37"/>
      <c r="K24" s="7">
        <f t="shared" si="0"/>
        <v>0</v>
      </c>
      <c r="L24" s="7">
        <f t="shared" si="1"/>
        <v>0</v>
      </c>
      <c r="M24" s="7">
        <f t="shared" si="11"/>
        <v>0</v>
      </c>
      <c r="N24" s="7">
        <f t="shared" si="2"/>
        <v>0</v>
      </c>
      <c r="O24" s="7">
        <f t="shared" si="3"/>
        <v>0</v>
      </c>
      <c r="P24" s="7">
        <f t="shared" si="12"/>
        <v>0</v>
      </c>
      <c r="Q24" s="7">
        <f t="shared" si="4"/>
        <v>0</v>
      </c>
      <c r="R24" s="7">
        <f t="shared" si="5"/>
        <v>0</v>
      </c>
      <c r="S24" s="7">
        <f t="shared" si="13"/>
        <v>0</v>
      </c>
      <c r="T24" s="27">
        <f t="shared" si="14"/>
        <v>0</v>
      </c>
      <c r="U24" s="27">
        <f t="shared" si="15"/>
        <v>0</v>
      </c>
      <c r="V24" s="27">
        <f t="shared" si="16"/>
        <v>0</v>
      </c>
      <c r="W24" s="30">
        <f t="shared" si="17"/>
        <v>528.08</v>
      </c>
      <c r="X24" s="30">
        <f t="shared" si="6"/>
        <v>1231.148</v>
      </c>
      <c r="Y24" s="30">
        <f t="shared" si="7"/>
        <v>528.08</v>
      </c>
      <c r="Z24" s="5">
        <v>3.22</v>
      </c>
      <c r="AA24" s="5">
        <v>7.507</v>
      </c>
      <c r="AB24" s="5">
        <v>3.22</v>
      </c>
      <c r="AC24" s="5">
        <v>1.656</v>
      </c>
      <c r="AD24" s="5">
        <v>3.861</v>
      </c>
      <c r="AE24" s="5">
        <v>1.656</v>
      </c>
      <c r="AF24" s="33">
        <v>1.629</v>
      </c>
      <c r="AG24" s="33">
        <v>2.168</v>
      </c>
      <c r="AH24" s="33">
        <v>1.994</v>
      </c>
    </row>
    <row r="25" spans="1:34" ht="15.75">
      <c r="A25" s="6" t="s">
        <v>16</v>
      </c>
      <c r="B25" s="50">
        <f t="shared" si="8"/>
        <v>0</v>
      </c>
      <c r="C25" s="36"/>
      <c r="D25" s="37"/>
      <c r="E25" s="50">
        <f t="shared" si="9"/>
        <v>0</v>
      </c>
      <c r="F25" s="36"/>
      <c r="G25" s="37"/>
      <c r="H25" s="50">
        <f t="shared" si="10"/>
        <v>0</v>
      </c>
      <c r="I25" s="36"/>
      <c r="J25" s="37"/>
      <c r="K25" s="7">
        <f t="shared" si="0"/>
        <v>0</v>
      </c>
      <c r="L25" s="7">
        <f t="shared" si="1"/>
        <v>0</v>
      </c>
      <c r="M25" s="7">
        <f t="shared" si="11"/>
        <v>0</v>
      </c>
      <c r="N25" s="7">
        <f t="shared" si="2"/>
        <v>0</v>
      </c>
      <c r="O25" s="7">
        <f t="shared" si="3"/>
        <v>0</v>
      </c>
      <c r="P25" s="7">
        <f t="shared" si="12"/>
        <v>0</v>
      </c>
      <c r="Q25" s="7">
        <f t="shared" si="4"/>
        <v>0</v>
      </c>
      <c r="R25" s="7">
        <f t="shared" si="5"/>
        <v>0</v>
      </c>
      <c r="S25" s="7">
        <f t="shared" si="13"/>
        <v>0</v>
      </c>
      <c r="T25" s="27">
        <f t="shared" si="14"/>
        <v>0</v>
      </c>
      <c r="U25" s="27">
        <f t="shared" si="15"/>
        <v>0</v>
      </c>
      <c r="V25" s="27">
        <f t="shared" si="16"/>
        <v>0</v>
      </c>
      <c r="W25" s="30">
        <f t="shared" si="17"/>
        <v>642.88</v>
      </c>
      <c r="X25" s="30">
        <f t="shared" si="6"/>
        <v>1538.3200000000002</v>
      </c>
      <c r="Y25" s="30">
        <f t="shared" si="7"/>
        <v>711.76</v>
      </c>
      <c r="Z25" s="5">
        <v>3.92</v>
      </c>
      <c r="AA25" s="5">
        <v>9.38</v>
      </c>
      <c r="AB25" s="5">
        <v>4.34</v>
      </c>
      <c r="AC25" s="5">
        <v>2.016</v>
      </c>
      <c r="AD25" s="5">
        <v>4.824</v>
      </c>
      <c r="AE25" s="5">
        <v>2.232</v>
      </c>
      <c r="AF25" s="33">
        <v>1.889</v>
      </c>
      <c r="AG25" s="33">
        <v>2.549</v>
      </c>
      <c r="AH25" s="33">
        <v>2.411</v>
      </c>
    </row>
    <row r="26" spans="1:34" ht="15.75">
      <c r="A26" s="6" t="s">
        <v>17</v>
      </c>
      <c r="B26" s="50">
        <f t="shared" si="8"/>
        <v>0</v>
      </c>
      <c r="C26" s="36"/>
      <c r="D26" s="37"/>
      <c r="E26" s="50">
        <f t="shared" si="9"/>
        <v>0</v>
      </c>
      <c r="F26" s="36"/>
      <c r="G26" s="37"/>
      <c r="H26" s="50">
        <f t="shared" si="10"/>
        <v>0</v>
      </c>
      <c r="I26" s="36"/>
      <c r="J26" s="37"/>
      <c r="K26" s="7">
        <f t="shared" si="0"/>
        <v>0</v>
      </c>
      <c r="L26" s="7">
        <f t="shared" si="1"/>
        <v>0</v>
      </c>
      <c r="M26" s="7">
        <f t="shared" si="11"/>
        <v>0</v>
      </c>
      <c r="N26" s="7">
        <f t="shared" si="2"/>
        <v>0</v>
      </c>
      <c r="O26" s="7">
        <f t="shared" si="3"/>
        <v>0</v>
      </c>
      <c r="P26" s="7">
        <f t="shared" si="12"/>
        <v>0</v>
      </c>
      <c r="Q26" s="7">
        <f t="shared" si="4"/>
        <v>0</v>
      </c>
      <c r="R26" s="7">
        <f t="shared" si="5"/>
        <v>0</v>
      </c>
      <c r="S26" s="7">
        <f t="shared" si="13"/>
        <v>0</v>
      </c>
      <c r="T26" s="27">
        <f t="shared" si="14"/>
        <v>0</v>
      </c>
      <c r="U26" s="27">
        <f t="shared" si="15"/>
        <v>0</v>
      </c>
      <c r="V26" s="27">
        <f t="shared" si="16"/>
        <v>0</v>
      </c>
      <c r="W26" s="30">
        <f t="shared" si="17"/>
        <v>763.4200000000001</v>
      </c>
      <c r="X26" s="30">
        <f t="shared" si="6"/>
        <v>1957.3400000000001</v>
      </c>
      <c r="Y26" s="30">
        <f t="shared" si="7"/>
        <v>947.1</v>
      </c>
      <c r="Z26" s="5">
        <v>4.655</v>
      </c>
      <c r="AA26" s="5">
        <v>11.935</v>
      </c>
      <c r="AB26" s="5">
        <v>5.775</v>
      </c>
      <c r="AC26" s="5">
        <v>2.394</v>
      </c>
      <c r="AD26" s="5">
        <v>6.138</v>
      </c>
      <c r="AE26" s="5">
        <v>2.97</v>
      </c>
      <c r="AF26" s="33">
        <v>2.162</v>
      </c>
      <c r="AG26" s="33">
        <v>2.981</v>
      </c>
      <c r="AH26" s="33">
        <v>2.892</v>
      </c>
    </row>
    <row r="27" spans="1:34" ht="15.75">
      <c r="A27" s="6" t="s">
        <v>23</v>
      </c>
      <c r="B27" s="50">
        <f t="shared" si="8"/>
        <v>0</v>
      </c>
      <c r="C27" s="36"/>
      <c r="D27" s="37"/>
      <c r="E27" s="50">
        <f t="shared" si="9"/>
        <v>0</v>
      </c>
      <c r="F27" s="37"/>
      <c r="G27" s="37"/>
      <c r="H27" s="50">
        <f t="shared" si="10"/>
        <v>0</v>
      </c>
      <c r="I27" s="37"/>
      <c r="J27" s="37"/>
      <c r="K27" s="7">
        <f t="shared" si="0"/>
        <v>0</v>
      </c>
      <c r="L27" s="7">
        <f t="shared" si="1"/>
        <v>0</v>
      </c>
      <c r="M27" s="7">
        <f t="shared" si="11"/>
        <v>0</v>
      </c>
      <c r="N27" s="7">
        <f t="shared" si="2"/>
        <v>0</v>
      </c>
      <c r="O27" s="7">
        <f t="shared" si="3"/>
        <v>0</v>
      </c>
      <c r="P27" s="7">
        <f t="shared" si="12"/>
        <v>0</v>
      </c>
      <c r="Q27" s="7">
        <f t="shared" si="4"/>
        <v>0</v>
      </c>
      <c r="R27" s="7">
        <f t="shared" si="5"/>
        <v>0</v>
      </c>
      <c r="S27" s="7">
        <f t="shared" si="13"/>
        <v>0</v>
      </c>
      <c r="T27" s="27">
        <f t="shared" si="14"/>
        <v>0</v>
      </c>
      <c r="U27" s="27">
        <f t="shared" si="15"/>
        <v>0</v>
      </c>
      <c r="V27" s="27">
        <f t="shared" si="16"/>
        <v>0</v>
      </c>
      <c r="W27" s="30">
        <f t="shared" si="17"/>
        <v>941.36</v>
      </c>
      <c r="X27" s="30">
        <f t="shared" si="6"/>
        <v>2502.64</v>
      </c>
      <c r="Y27" s="30">
        <f t="shared" si="7"/>
        <v>1251.32</v>
      </c>
      <c r="Z27" s="5">
        <v>5.74</v>
      </c>
      <c r="AA27" s="5">
        <v>15.26</v>
      </c>
      <c r="AB27" s="5">
        <v>7.63</v>
      </c>
      <c r="AC27" s="5">
        <v>2.952</v>
      </c>
      <c r="AD27" s="5">
        <v>7.848</v>
      </c>
      <c r="AE27" s="5">
        <v>3.924</v>
      </c>
      <c r="AF27" s="34">
        <v>2.464</v>
      </c>
      <c r="AG27" s="34">
        <v>3.428</v>
      </c>
      <c r="AH27" s="34">
        <v>3.39</v>
      </c>
    </row>
    <row r="28" spans="1:34" ht="15.75">
      <c r="A28" s="6" t="s">
        <v>24</v>
      </c>
      <c r="B28" s="50">
        <f t="shared" si="8"/>
        <v>0</v>
      </c>
      <c r="C28" s="36"/>
      <c r="D28" s="37"/>
      <c r="E28" s="50">
        <f t="shared" si="9"/>
        <v>0</v>
      </c>
      <c r="F28" s="37"/>
      <c r="G28" s="37"/>
      <c r="H28" s="50">
        <f t="shared" si="10"/>
        <v>0</v>
      </c>
      <c r="I28" s="37"/>
      <c r="J28" s="37"/>
      <c r="K28" s="7">
        <f t="shared" si="0"/>
        <v>0</v>
      </c>
      <c r="L28" s="7">
        <f t="shared" si="1"/>
        <v>0</v>
      </c>
      <c r="M28" s="7">
        <f t="shared" si="11"/>
        <v>0</v>
      </c>
      <c r="N28" s="7">
        <f t="shared" si="2"/>
        <v>0</v>
      </c>
      <c r="O28" s="7">
        <f t="shared" si="3"/>
        <v>0</v>
      </c>
      <c r="P28" s="7">
        <f t="shared" si="12"/>
        <v>0</v>
      </c>
      <c r="Q28" s="7">
        <f t="shared" si="4"/>
        <v>0</v>
      </c>
      <c r="R28" s="7">
        <f t="shared" si="5"/>
        <v>0</v>
      </c>
      <c r="S28" s="7">
        <f t="shared" si="13"/>
        <v>0</v>
      </c>
      <c r="T28" s="27">
        <f t="shared" si="14"/>
        <v>0</v>
      </c>
      <c r="U28" s="27">
        <f t="shared" si="15"/>
        <v>0</v>
      </c>
      <c r="V28" s="27">
        <f t="shared" si="16"/>
        <v>0</v>
      </c>
      <c r="W28" s="30">
        <f t="shared" si="17"/>
        <v>1073.3799999999999</v>
      </c>
      <c r="X28" s="30">
        <f t="shared" si="6"/>
        <v>2910.1800000000003</v>
      </c>
      <c r="Y28" s="30">
        <f t="shared" si="7"/>
        <v>1535.368</v>
      </c>
      <c r="Z28" s="5">
        <v>6.545</v>
      </c>
      <c r="AA28" s="5">
        <v>17.745</v>
      </c>
      <c r="AB28" s="5">
        <v>9.362</v>
      </c>
      <c r="AC28" s="5">
        <v>3.366</v>
      </c>
      <c r="AD28" s="5">
        <v>9.126</v>
      </c>
      <c r="AE28" s="5">
        <v>4.815</v>
      </c>
      <c r="AF28" s="34">
        <v>2.749</v>
      </c>
      <c r="AG28" s="34">
        <v>3.883</v>
      </c>
      <c r="AH28" s="34">
        <v>3.96</v>
      </c>
    </row>
    <row r="29" spans="1:34" ht="15.75">
      <c r="A29" s="6" t="s">
        <v>25</v>
      </c>
      <c r="B29" s="50">
        <f t="shared" si="8"/>
        <v>0</v>
      </c>
      <c r="C29" s="36"/>
      <c r="D29" s="37"/>
      <c r="E29" s="50">
        <f t="shared" si="9"/>
        <v>0</v>
      </c>
      <c r="F29" s="37"/>
      <c r="G29" s="37"/>
      <c r="H29" s="50">
        <f t="shared" si="10"/>
        <v>0</v>
      </c>
      <c r="I29" s="37"/>
      <c r="J29" s="37"/>
      <c r="K29" s="7">
        <f t="shared" si="0"/>
        <v>0</v>
      </c>
      <c r="L29" s="7">
        <f t="shared" si="1"/>
        <v>0</v>
      </c>
      <c r="M29" s="7">
        <f t="shared" si="11"/>
        <v>0</v>
      </c>
      <c r="N29" s="7">
        <f t="shared" si="2"/>
        <v>0</v>
      </c>
      <c r="O29" s="7">
        <f t="shared" si="3"/>
        <v>0</v>
      </c>
      <c r="P29" s="7">
        <f t="shared" si="12"/>
        <v>0</v>
      </c>
      <c r="Q29" s="7">
        <f t="shared" si="4"/>
        <v>0</v>
      </c>
      <c r="R29" s="7">
        <f t="shared" si="5"/>
        <v>0</v>
      </c>
      <c r="S29" s="7">
        <f t="shared" si="13"/>
        <v>0</v>
      </c>
      <c r="T29" s="27">
        <f t="shared" si="14"/>
        <v>0</v>
      </c>
      <c r="U29" s="27">
        <f t="shared" si="15"/>
        <v>0</v>
      </c>
      <c r="V29" s="27">
        <f t="shared" si="16"/>
        <v>0</v>
      </c>
      <c r="W29" s="30">
        <f t="shared" si="17"/>
        <v>1185.228</v>
      </c>
      <c r="X29" s="30">
        <f t="shared" si="6"/>
        <v>3357.9</v>
      </c>
      <c r="Y29" s="30">
        <f t="shared" si="7"/>
        <v>1836.8</v>
      </c>
      <c r="Z29" s="5">
        <v>7.227</v>
      </c>
      <c r="AA29" s="5">
        <v>20.475</v>
      </c>
      <c r="AB29" s="5">
        <v>11.2</v>
      </c>
      <c r="AC29" s="5">
        <v>3.717</v>
      </c>
      <c r="AD29" s="5">
        <v>10.53</v>
      </c>
      <c r="AE29" s="5">
        <v>5.76</v>
      </c>
      <c r="AF29" s="34">
        <v>2.989</v>
      </c>
      <c r="AG29" s="34">
        <v>4.362</v>
      </c>
      <c r="AH29" s="34">
        <v>4.552</v>
      </c>
    </row>
    <row r="30" spans="1:34" ht="15.75">
      <c r="A30" s="6" t="s">
        <v>26</v>
      </c>
      <c r="B30" s="50">
        <f t="shared" si="8"/>
        <v>0</v>
      </c>
      <c r="C30" s="36"/>
      <c r="D30" s="37"/>
      <c r="E30" s="50">
        <f t="shared" si="9"/>
        <v>0</v>
      </c>
      <c r="F30" s="37"/>
      <c r="G30" s="37"/>
      <c r="H30" s="50">
        <f t="shared" si="10"/>
        <v>0</v>
      </c>
      <c r="I30" s="37"/>
      <c r="J30" s="37"/>
      <c r="K30" s="7">
        <f t="shared" si="0"/>
        <v>0</v>
      </c>
      <c r="L30" s="7">
        <f t="shared" si="1"/>
        <v>0</v>
      </c>
      <c r="M30" s="7">
        <f t="shared" si="11"/>
        <v>0</v>
      </c>
      <c r="N30" s="7">
        <f t="shared" si="2"/>
        <v>0</v>
      </c>
      <c r="O30" s="7">
        <f t="shared" si="3"/>
        <v>0</v>
      </c>
      <c r="P30" s="7">
        <f t="shared" si="12"/>
        <v>0</v>
      </c>
      <c r="Q30" s="7">
        <f t="shared" si="4"/>
        <v>0</v>
      </c>
      <c r="R30" s="7">
        <f t="shared" si="5"/>
        <v>0</v>
      </c>
      <c r="S30" s="7">
        <f t="shared" si="13"/>
        <v>0</v>
      </c>
      <c r="T30" s="27">
        <f t="shared" si="14"/>
        <v>0</v>
      </c>
      <c r="U30" s="27">
        <f t="shared" si="15"/>
        <v>0</v>
      </c>
      <c r="V30" s="27">
        <f t="shared" si="16"/>
        <v>0</v>
      </c>
      <c r="W30" s="30">
        <f t="shared" si="17"/>
        <v>1343.1599999999999</v>
      </c>
      <c r="X30" s="30">
        <f t="shared" si="6"/>
        <v>4020.788</v>
      </c>
      <c r="Y30" s="30">
        <f t="shared" si="7"/>
        <v>2247.128</v>
      </c>
      <c r="Z30" s="5">
        <v>8.19</v>
      </c>
      <c r="AA30" s="5">
        <v>24.517</v>
      </c>
      <c r="AB30" s="5">
        <v>13.702</v>
      </c>
      <c r="AC30" s="5">
        <v>4.212</v>
      </c>
      <c r="AD30" s="5">
        <v>12.609</v>
      </c>
      <c r="AE30" s="5">
        <v>7.047</v>
      </c>
      <c r="AF30" s="34">
        <v>3.164</v>
      </c>
      <c r="AG30" s="34">
        <v>4.851</v>
      </c>
      <c r="AH30" s="34">
        <v>5.161</v>
      </c>
    </row>
    <row r="31" spans="1:34" ht="15.75">
      <c r="A31" s="6" t="s">
        <v>27</v>
      </c>
      <c r="B31" s="50">
        <f t="shared" si="8"/>
        <v>0</v>
      </c>
      <c r="C31" s="36"/>
      <c r="D31" s="37"/>
      <c r="E31" s="50">
        <f t="shared" si="9"/>
        <v>0</v>
      </c>
      <c r="F31" s="37"/>
      <c r="G31" s="37"/>
      <c r="H31" s="50">
        <f t="shared" si="10"/>
        <v>0</v>
      </c>
      <c r="I31" s="37"/>
      <c r="J31" s="37"/>
      <c r="K31" s="7">
        <f t="shared" si="0"/>
        <v>0</v>
      </c>
      <c r="L31" s="7">
        <f t="shared" si="1"/>
        <v>0</v>
      </c>
      <c r="M31" s="7">
        <f t="shared" si="11"/>
        <v>0</v>
      </c>
      <c r="N31" s="7">
        <f t="shared" si="2"/>
        <v>0</v>
      </c>
      <c r="O31" s="7">
        <f t="shared" si="3"/>
        <v>0</v>
      </c>
      <c r="P31" s="7">
        <f t="shared" si="12"/>
        <v>0</v>
      </c>
      <c r="Q31" s="7">
        <f t="shared" si="4"/>
        <v>0</v>
      </c>
      <c r="R31" s="7">
        <f t="shared" si="5"/>
        <v>0</v>
      </c>
      <c r="S31" s="7">
        <f t="shared" si="13"/>
        <v>0</v>
      </c>
      <c r="T31" s="27">
        <f t="shared" si="14"/>
        <v>0</v>
      </c>
      <c r="U31" s="27">
        <f t="shared" si="15"/>
        <v>0</v>
      </c>
      <c r="V31" s="27">
        <f t="shared" si="16"/>
        <v>0</v>
      </c>
      <c r="W31" s="30">
        <f t="shared" si="17"/>
        <v>1455.008</v>
      </c>
      <c r="X31" s="30">
        <f t="shared" si="6"/>
        <v>4571.8279999999995</v>
      </c>
      <c r="Y31" s="30">
        <f t="shared" si="7"/>
        <v>2557.088</v>
      </c>
      <c r="Z31" s="5">
        <v>8.872</v>
      </c>
      <c r="AA31" s="5">
        <v>27.877</v>
      </c>
      <c r="AB31" s="5">
        <v>15.592</v>
      </c>
      <c r="AC31" s="5">
        <v>4.563</v>
      </c>
      <c r="AD31" s="5">
        <v>14.337</v>
      </c>
      <c r="AE31" s="5">
        <v>8.019</v>
      </c>
      <c r="AF31" s="34">
        <v>3.409</v>
      </c>
      <c r="AG31" s="34">
        <v>5.379</v>
      </c>
      <c r="AH31" s="34">
        <v>5.763</v>
      </c>
    </row>
    <row r="32" spans="1:34" ht="16.5" thickBot="1">
      <c r="A32" s="20" t="s">
        <v>61</v>
      </c>
      <c r="B32" s="51">
        <f t="shared" si="8"/>
        <v>0</v>
      </c>
      <c r="C32" s="38"/>
      <c r="D32" s="37"/>
      <c r="E32" s="51">
        <f t="shared" si="9"/>
        <v>0</v>
      </c>
      <c r="F32" s="39"/>
      <c r="G32" s="37"/>
      <c r="H32" s="51">
        <f t="shared" si="10"/>
        <v>0</v>
      </c>
      <c r="I32" s="39"/>
      <c r="J32" s="37"/>
      <c r="K32" s="21">
        <f t="shared" si="0"/>
        <v>0</v>
      </c>
      <c r="L32" s="21">
        <f t="shared" si="1"/>
        <v>0</v>
      </c>
      <c r="M32" s="21">
        <f t="shared" si="11"/>
        <v>0</v>
      </c>
      <c r="N32" s="21">
        <f t="shared" si="2"/>
        <v>0</v>
      </c>
      <c r="O32" s="21">
        <f t="shared" si="3"/>
        <v>0</v>
      </c>
      <c r="P32" s="21">
        <f t="shared" si="12"/>
        <v>0</v>
      </c>
      <c r="Q32" s="21">
        <f t="shared" si="4"/>
        <v>0</v>
      </c>
      <c r="R32" s="21">
        <f t="shared" si="5"/>
        <v>0</v>
      </c>
      <c r="S32" s="21">
        <f t="shared" si="13"/>
        <v>0</v>
      </c>
      <c r="T32" s="28">
        <f t="shared" si="14"/>
        <v>0</v>
      </c>
      <c r="U32" s="28">
        <f t="shared" si="15"/>
        <v>0</v>
      </c>
      <c r="V32" s="28">
        <f t="shared" si="16"/>
        <v>0</v>
      </c>
      <c r="W32" s="30">
        <f t="shared" si="17"/>
        <v>1549.8</v>
      </c>
      <c r="X32" s="30">
        <f t="shared" si="6"/>
        <v>5079.900000000001</v>
      </c>
      <c r="Y32" s="30">
        <f t="shared" si="7"/>
        <v>2884.268</v>
      </c>
      <c r="Z32" s="5">
        <v>9.45</v>
      </c>
      <c r="AA32" s="5">
        <v>30.975</v>
      </c>
      <c r="AB32" s="5">
        <v>17.587</v>
      </c>
      <c r="AC32" s="5">
        <v>4.86</v>
      </c>
      <c r="AD32" s="5">
        <v>15.93</v>
      </c>
      <c r="AE32" s="5">
        <v>9.045</v>
      </c>
      <c r="AF32" s="34">
        <v>3.583</v>
      </c>
      <c r="AG32" s="34">
        <v>5.934</v>
      </c>
      <c r="AH32" s="34">
        <v>6.419</v>
      </c>
    </row>
    <row r="33" spans="1:34" ht="16.5" thickBot="1">
      <c r="A33" s="40" t="s">
        <v>20</v>
      </c>
      <c r="B33" s="52">
        <f aca="true" t="shared" si="18" ref="B33:V33">SUM(B12:B32)</f>
        <v>0</v>
      </c>
      <c r="C33" s="52">
        <f t="shared" si="18"/>
        <v>0</v>
      </c>
      <c r="D33" s="52">
        <f t="shared" si="18"/>
        <v>0</v>
      </c>
      <c r="E33" s="52">
        <f t="shared" si="18"/>
        <v>0</v>
      </c>
      <c r="F33" s="52">
        <f t="shared" si="18"/>
        <v>0</v>
      </c>
      <c r="G33" s="52">
        <f t="shared" si="18"/>
        <v>0</v>
      </c>
      <c r="H33" s="52">
        <f t="shared" si="18"/>
        <v>0</v>
      </c>
      <c r="I33" s="52">
        <f t="shared" si="18"/>
        <v>0</v>
      </c>
      <c r="J33" s="52">
        <f t="shared" si="18"/>
        <v>0</v>
      </c>
      <c r="K33" s="53">
        <f t="shared" si="18"/>
        <v>0</v>
      </c>
      <c r="L33" s="53">
        <f t="shared" si="18"/>
        <v>0</v>
      </c>
      <c r="M33" s="53">
        <f t="shared" si="18"/>
        <v>0</v>
      </c>
      <c r="N33" s="53">
        <f t="shared" si="18"/>
        <v>0</v>
      </c>
      <c r="O33" s="53">
        <f t="shared" si="18"/>
        <v>0</v>
      </c>
      <c r="P33" s="53">
        <f t="shared" si="18"/>
        <v>0</v>
      </c>
      <c r="Q33" s="53">
        <f t="shared" si="18"/>
        <v>0</v>
      </c>
      <c r="R33" s="53">
        <f t="shared" si="18"/>
        <v>0</v>
      </c>
      <c r="S33" s="53">
        <f t="shared" si="18"/>
        <v>0</v>
      </c>
      <c r="T33" s="54">
        <f t="shared" si="18"/>
        <v>0</v>
      </c>
      <c r="U33" s="55">
        <f t="shared" si="18"/>
        <v>0</v>
      </c>
      <c r="V33" s="35">
        <f t="shared" si="18"/>
        <v>0</v>
      </c>
      <c r="W33" s="29"/>
      <c r="X33" s="29"/>
      <c r="Y33" s="29"/>
      <c r="AF33" s="9"/>
      <c r="AG33" s="9"/>
      <c r="AH33" s="9"/>
    </row>
    <row r="34" spans="1:34" ht="12.75" customHeight="1">
      <c r="A34" s="98" t="s">
        <v>64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6" t="s">
        <v>65</v>
      </c>
      <c r="S34" s="97"/>
      <c r="T34" s="97"/>
      <c r="U34" s="97"/>
      <c r="V34" s="97"/>
      <c r="W34" s="29"/>
      <c r="X34" s="29"/>
      <c r="Y34" s="29"/>
      <c r="AF34" s="9"/>
      <c r="AG34" s="9"/>
      <c r="AH34" s="9"/>
    </row>
    <row r="35" spans="1:34" ht="15.7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 t="s">
        <v>62</v>
      </c>
      <c r="U35" s="62"/>
      <c r="V35" s="63"/>
      <c r="W35" s="30"/>
      <c r="X35" s="30"/>
      <c r="Y35" s="30"/>
      <c r="AF35" s="8"/>
      <c r="AG35" s="8"/>
      <c r="AH35" s="8"/>
    </row>
    <row r="36" spans="1:22" ht="12.75">
      <c r="A36" s="9"/>
      <c r="B36" s="3"/>
      <c r="C36" s="3"/>
      <c r="D36" s="3"/>
      <c r="E36" s="3"/>
      <c r="F36" s="3"/>
      <c r="G36" s="3"/>
      <c r="H36" s="3"/>
      <c r="I36" s="3"/>
      <c r="J36" s="3"/>
      <c r="T36" s="60"/>
      <c r="U36" s="60"/>
      <c r="V36" s="61"/>
    </row>
    <row r="37" spans="1:10" ht="12.75">
      <c r="A37" s="9"/>
      <c r="B37" s="3"/>
      <c r="C37" s="3"/>
      <c r="D37" s="3"/>
      <c r="E37" s="3"/>
      <c r="F37" s="3"/>
      <c r="G37" s="3"/>
      <c r="H37" s="3"/>
      <c r="I37" s="3"/>
      <c r="J37" s="3"/>
    </row>
    <row r="38" spans="1:10" ht="15.75">
      <c r="A38" s="8"/>
      <c r="B38" s="8"/>
      <c r="C38" s="8"/>
      <c r="D38" s="8"/>
      <c r="E38" s="8"/>
      <c r="F38" s="8"/>
      <c r="G38" s="8"/>
      <c r="H38" s="8"/>
      <c r="I38" s="8"/>
      <c r="J38" s="8"/>
    </row>
  </sheetData>
  <sheetProtection selectLockedCells="1"/>
  <protectedRanges>
    <protectedRange sqref="C12:D32" name="Zonă1"/>
    <protectedRange sqref="F12:G32" name="Zonă2"/>
    <protectedRange sqref="I12:J32" name="Zonă3"/>
    <protectedRange sqref="F3" name="Zonă4"/>
    <protectedRange sqref="N4" name="Zonă5"/>
    <protectedRange sqref="F4" name="Zonă6"/>
  </protectedRanges>
  <mergeCells count="49">
    <mergeCell ref="A4:E4"/>
    <mergeCell ref="I6:J6"/>
    <mergeCell ref="R34:V34"/>
    <mergeCell ref="A34:Q34"/>
    <mergeCell ref="A9:A11"/>
    <mergeCell ref="K9:S9"/>
    <mergeCell ref="K10:M10"/>
    <mergeCell ref="H10:J10"/>
    <mergeCell ref="E10:G10"/>
    <mergeCell ref="V10:V11"/>
    <mergeCell ref="Z9:AE9"/>
    <mergeCell ref="I5:J5"/>
    <mergeCell ref="Q10:S10"/>
    <mergeCell ref="M7:N7"/>
    <mergeCell ref="A8:O8"/>
    <mergeCell ref="B7:C7"/>
    <mergeCell ref="F5:H5"/>
    <mergeCell ref="G7:H7"/>
    <mergeCell ref="K7:L7"/>
    <mergeCell ref="K5:L5"/>
    <mergeCell ref="AF9:AH10"/>
    <mergeCell ref="Z10:AB10"/>
    <mergeCell ref="W9:Y10"/>
    <mergeCell ref="B9:J9"/>
    <mergeCell ref="B10:D10"/>
    <mergeCell ref="N10:P10"/>
    <mergeCell ref="T9:V9"/>
    <mergeCell ref="T10:T11"/>
    <mergeCell ref="U10:U11"/>
    <mergeCell ref="AC10:AE10"/>
    <mergeCell ref="I7:J7"/>
    <mergeCell ref="M5:N5"/>
    <mergeCell ref="G6:H6"/>
    <mergeCell ref="A2:G2"/>
    <mergeCell ref="H3:O3"/>
    <mergeCell ref="A5:C5"/>
    <mergeCell ref="B6:C6"/>
    <mergeCell ref="M6:N6"/>
    <mergeCell ref="A3:E3"/>
    <mergeCell ref="H4:M4"/>
    <mergeCell ref="A1:G1"/>
    <mergeCell ref="H1:J1"/>
    <mergeCell ref="H2:J2"/>
    <mergeCell ref="N1:P1"/>
    <mergeCell ref="N2:P2"/>
    <mergeCell ref="Q1:V1"/>
    <mergeCell ref="K1:M1"/>
    <mergeCell ref="K2:M2"/>
    <mergeCell ref="Q2:V2"/>
  </mergeCells>
  <printOptions horizontalCentered="1"/>
  <pageMargins left="0.4330708661417323" right="0.35433070866141736" top="0.6692913385826772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ITRSC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Calculul prejudiciilor din taierea ilegala a arborilor</dc:title>
  <dc:subject/>
  <dc:creator>Aurel Dumitriu</dc:creator>
  <cp:keywords>prejudicii, regim silvic, taieri ilegale de arbori</cp:keywords>
  <dc:description/>
  <cp:lastModifiedBy>Control1</cp:lastModifiedBy>
  <cp:lastPrinted>2009-01-05T13:43:58Z</cp:lastPrinted>
  <dcterms:created xsi:type="dcterms:W3CDTF">2002-07-18T09:37:24Z</dcterms:created>
  <dcterms:modified xsi:type="dcterms:W3CDTF">2018-02-21T12:11:00Z</dcterms:modified>
  <cp:category/>
  <cp:version/>
  <cp:contentType/>
  <cp:contentStatus/>
</cp:coreProperties>
</file>